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 activeTab="2"/>
  </bookViews>
  <sheets>
    <sheet name="ТЛ" sheetId="5" r:id="rId1"/>
    <sheet name="Лист2" sheetId="2" r:id="rId2"/>
    <sheet name="Лист3" sheetId="3" r:id="rId3"/>
  </sheets>
  <definedNames>
    <definedName name="_xlnm._FilterDatabase" localSheetId="1" hidden="1">Лист2!$D$1:$D$135</definedName>
    <definedName name="_xlnm.Print_Area" localSheetId="1">Лист2!$A$1:$I$126</definedName>
    <definedName name="_xlnm.Print_Area" localSheetId="2">Лист3!$A$1:$H$55</definedName>
    <definedName name="_xlnm.Print_Area" localSheetId="0">ТЛ!$A$1:$DC$26</definedName>
  </definedNames>
  <calcPr calcId="152511"/>
</workbook>
</file>

<file path=xl/calcChain.xml><?xml version="1.0" encoding="utf-8"?>
<calcChain xmlns="http://schemas.openxmlformats.org/spreadsheetml/2006/main">
  <c r="J16" i="2" l="1"/>
  <c r="F47" i="2"/>
  <c r="F74" i="2" l="1"/>
  <c r="F73" i="2"/>
  <c r="F72" i="2" l="1"/>
  <c r="F5" i="2" l="1"/>
  <c r="F130" i="2" l="1"/>
  <c r="F131" i="2" l="1"/>
  <c r="G56" i="2" l="1"/>
  <c r="H56" i="2"/>
  <c r="F56" i="2"/>
  <c r="F45" i="2"/>
  <c r="G15" i="2"/>
  <c r="H15" i="2"/>
  <c r="F15" i="2"/>
  <c r="F86" i="2" l="1"/>
  <c r="F78" i="2" s="1"/>
  <c r="G86" i="2" l="1"/>
  <c r="G78" i="2" s="1"/>
  <c r="H86" i="2"/>
  <c r="H78" i="2" s="1"/>
  <c r="F6" i="3" l="1"/>
  <c r="G6" i="3"/>
  <c r="E6" i="3" l="1"/>
  <c r="E17" i="3" s="1"/>
  <c r="E34" i="3" l="1"/>
  <c r="E33" i="3" s="1"/>
  <c r="J18" i="2"/>
  <c r="J17" i="2"/>
  <c r="J30" i="2"/>
  <c r="F133" i="2" l="1"/>
  <c r="F25" i="3" l="1"/>
  <c r="G25" i="3"/>
  <c r="E25" i="3"/>
  <c r="G132" i="2" l="1"/>
  <c r="H132" i="2"/>
  <c r="F132" i="2"/>
  <c r="G131" i="2" l="1"/>
  <c r="H131" i="2"/>
  <c r="G133" i="2"/>
  <c r="H133" i="2"/>
  <c r="H130" i="2"/>
  <c r="G130" i="2"/>
  <c r="G28" i="2"/>
  <c r="H28" i="2"/>
  <c r="I28" i="2"/>
  <c r="F28" i="2"/>
  <c r="G10" i="2" l="1"/>
  <c r="H10" i="2"/>
  <c r="I15" i="2"/>
  <c r="I10" i="2" s="1"/>
  <c r="F10" i="2"/>
  <c r="F17" i="3" l="1"/>
  <c r="F35" i="3"/>
  <c r="F33" i="3" s="1"/>
  <c r="G17" i="3"/>
  <c r="G36" i="3"/>
  <c r="G33" i="3" s="1"/>
  <c r="I86" i="2"/>
  <c r="H6" i="3" s="1"/>
  <c r="G71" i="2"/>
  <c r="G67" i="2" s="1"/>
  <c r="H71" i="2"/>
  <c r="H67" i="2" s="1"/>
  <c r="H129" i="2" s="1"/>
  <c r="F71" i="2"/>
  <c r="F67" i="2" s="1"/>
  <c r="F129" i="2" s="1"/>
  <c r="G55" i="2"/>
  <c r="H55" i="2"/>
  <c r="F55" i="2"/>
  <c r="G50" i="2"/>
  <c r="H50" i="2"/>
  <c r="F50" i="2"/>
  <c r="G45" i="2"/>
  <c r="H45" i="2"/>
  <c r="H40" i="2" l="1"/>
  <c r="G135" i="2"/>
  <c r="G129" i="2"/>
  <c r="G40" i="2"/>
  <c r="F135" i="2"/>
  <c r="H135" i="2"/>
  <c r="F40" i="2"/>
  <c r="I78" i="2"/>
  <c r="F43" i="2"/>
  <c r="F41" i="2" s="1"/>
  <c r="G43" i="2"/>
  <c r="G41" i="2" s="1"/>
  <c r="H43" i="2"/>
  <c r="H41" i="2" s="1"/>
</calcChain>
</file>

<file path=xl/sharedStrings.xml><?xml version="1.0" encoding="utf-8"?>
<sst xmlns="http://schemas.openxmlformats.org/spreadsheetml/2006/main" count="336" uniqueCount="203">
  <si>
    <t>План финансово-хозяйственной деятельности</t>
  </si>
  <si>
    <t>Дата</t>
  </si>
  <si>
    <t>по Сводному реестру</t>
  </si>
  <si>
    <t>глава по БК</t>
  </si>
  <si>
    <t>ИНН</t>
  </si>
  <si>
    <t>КПП</t>
  </si>
  <si>
    <t>по ОКЕИ</t>
  </si>
  <si>
    <t>Наименование показателя</t>
  </si>
  <si>
    <t>Код строки</t>
  </si>
  <si>
    <t>Код субсидии</t>
  </si>
  <si>
    <t>Сумма, руб.</t>
  </si>
  <si>
    <t>за пределами планового периода</t>
  </si>
  <si>
    <t>x</t>
  </si>
  <si>
    <t>0001</t>
  </si>
  <si>
    <t>0002</t>
  </si>
  <si>
    <t>Доходы, всего:</t>
  </si>
  <si>
    <t>в том числе:</t>
  </si>
  <si>
    <t>доходы от собственности, всего</t>
  </si>
  <si>
    <t>доходы от оказания услуг, работ, компенсации затрат учреждений, всего</t>
  </si>
  <si>
    <t xml:space="preserve">субсидии на финансовое обеспечение выполнения муниципального задания </t>
  </si>
  <si>
    <t>доходы от штрафов, пеней, иных сумм принудительного изъятия, всего</t>
  </si>
  <si>
    <t>1000</t>
  </si>
  <si>
    <t>1100</t>
  </si>
  <si>
    <t>1110</t>
  </si>
  <si>
    <t>1200</t>
  </si>
  <si>
    <t>1210</t>
  </si>
  <si>
    <t>1300</t>
  </si>
  <si>
    <t>1310</t>
  </si>
  <si>
    <t>безвозмездные денежные поступления, всего</t>
  </si>
  <si>
    <t>прочие доходы, всего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</si>
  <si>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</si>
  <si>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</si>
  <si>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</si>
  <si>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из них:</t>
  </si>
  <si>
    <t>увеличение остатков денежных средств за счет возврата дебиторской задолженности прошлых лет</t>
  </si>
  <si>
    <t>1400</t>
  </si>
  <si>
    <t>Расходы, всего</t>
  </si>
  <si>
    <t>на выплаты персоналу, всего</t>
  </si>
  <si>
    <t>фонд оплаты труда учреждений, всего</t>
  </si>
  <si>
    <t>Заработная плата</t>
  </si>
  <si>
    <t>Иные выплаты персоналу учреждений, за исключением фонда оплаты труда, всего</t>
  </si>
  <si>
    <t>Прочие несоциальные выплаты персоналу в денежной форме</t>
  </si>
  <si>
    <t>начисления на выплаты по оплате труда</t>
  </si>
  <si>
    <t>Социальное  обеспечение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</si>
  <si>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</si>
  <si>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</si>
  <si>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</si>
  <si>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</si>
  <si>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</si>
  <si>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Налоги, пошлины и сборы</t>
  </si>
  <si>
    <t>Другие экономические санкции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</si>
  <si>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</si>
  <si>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</si>
  <si>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Транспортные услуги</t>
  </si>
  <si>
    <t>Работы, услуги по содержанию имущества</t>
  </si>
  <si>
    <t>Прочие работы, услуги</t>
  </si>
  <si>
    <t>Увеличение стоимости основных средств</t>
  </si>
  <si>
    <t>Увеличение стоимости строительных материалов</t>
  </si>
  <si>
    <t>Увеличение стоимости прочих оборотных запасов (материалов)</t>
  </si>
  <si>
    <t>прочую закупку товаров, работ и услуг, всего</t>
  </si>
  <si>
    <t>Услуги связи</t>
  </si>
  <si>
    <t>Коммунальные услуги</t>
  </si>
  <si>
    <t>Арендная плата за пользование имуществом (за исключением земельных участков и других обособленных природных объектов)</t>
  </si>
  <si>
    <t>Страхование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</si>
  <si>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</si>
  <si>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</si>
  <si>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</si>
  <si>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</si>
  <si>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</si>
  <si>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</si>
  <si>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капитальные вложения в объекты государственной (муниципальной) собственности, всего</t>
  </si>
  <si>
    <t>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</si>
  <si>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</si>
  <si>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>возврат в бюджет средств субсидии</t>
  </si>
  <si>
    <t>Раздел 1. Поступления и выплаты</t>
  </si>
  <si>
    <t>Раздел 2. Сведения по выплатам на закупки товаров,</t>
  </si>
  <si>
    <t>N п/п</t>
  </si>
  <si>
    <t>Коды строк</t>
  </si>
  <si>
    <t>Год начала закупки</t>
  </si>
  <si>
    <t>Сумма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</si>
  <si>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</si>
  <si>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</si>
  <si>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</si>
  <si>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</si>
  <si>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муниципального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</si>
  <si>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</si>
  <si>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</si>
  <si>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</si>
  <si>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</si>
  <si>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</si>
  <si>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</si>
  <si>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</si>
  <si>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</si>
  <si>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</si>
  <si>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прочих источников финансового обеспечения</t>
  </si>
  <si>
    <t>1.4.4.1.</t>
  </si>
  <si>
    <t>1.4.4.2.</t>
  </si>
  <si>
    <t>в соответствии с Федеральным законом N 223-ФЗ</t>
  </si>
  <si>
    <r>
      <t xml:space="preserve">Итого по контрактам, планируемым к заключению в соответствующем финансовом году в соответствии с Федеральным </t>
    </r>
    <r>
      <rPr>
        <sz val="10"/>
        <rFont val="Arial"/>
        <family val="2"/>
        <charset val="204"/>
      </rPr>
      <t>законом</t>
    </r>
    <r>
      <rPr>
        <sz val="10"/>
        <color theme="1"/>
        <rFont val="Arial"/>
        <family val="2"/>
        <charset val="204"/>
      </rPr>
      <t xml:space="preserve"> N 44-ФЗ, по соответствующему году закупки </t>
    </r>
    <r>
      <rPr>
        <sz val="10"/>
        <rFont val="Arial"/>
        <family val="2"/>
        <charset val="204"/>
      </rPr>
      <t>&lt;16&gt;</t>
    </r>
  </si>
  <si>
    <t>в том числе по году начала закупки: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</si>
  <si>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</si>
  <si>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1.4.1</t>
  </si>
  <si>
    <t>Руководитель учреждения</t>
  </si>
  <si>
    <t xml:space="preserve"> (подпись)</t>
  </si>
  <si>
    <t xml:space="preserve">                                                               </t>
  </si>
  <si>
    <t>(расшифровка подписи)</t>
  </si>
  <si>
    <t>Исполнитель</t>
  </si>
  <si>
    <t xml:space="preserve">(фамилия, инициалы) </t>
  </si>
  <si>
    <t>(телефон)</t>
  </si>
  <si>
    <t>"</t>
  </si>
  <si>
    <t>СОГЛАСОВАНО</t>
  </si>
  <si>
    <t>(наименование должности уполномоченного лица органа-учредителя)</t>
  </si>
  <si>
    <t>УТВЕРЖДАЮ</t>
  </si>
  <si>
    <t xml:space="preserve"> </t>
  </si>
  <si>
    <t>383</t>
  </si>
  <si>
    <t>Единица измерения: руб.</t>
  </si>
  <si>
    <t>КОДЫ</t>
  </si>
  <si>
    <t xml:space="preserve"> г.</t>
  </si>
  <si>
    <t>(подпись)</t>
  </si>
  <si>
    <t>(наименование должности лица,
утверждающего документ)</t>
  </si>
  <si>
    <t xml:space="preserve">Орган, осуществляющий функции и полномочия учредителя </t>
  </si>
  <si>
    <t>Учреждение</t>
  </si>
  <si>
    <t>520301001</t>
  </si>
  <si>
    <t xml:space="preserve">Код по бюджетной классификации Российской Федерации </t>
  </si>
  <si>
    <t xml:space="preserve"> Поступления от приносящей     доход деятельности </t>
  </si>
  <si>
    <t>00000000000000000074</t>
  </si>
  <si>
    <t xml:space="preserve">Выплаты, уменьшающие доход, всего </t>
  </si>
  <si>
    <t xml:space="preserve">налог на прибыль </t>
  </si>
  <si>
    <t xml:space="preserve">налог на добавленную стоимость </t>
  </si>
  <si>
    <t xml:space="preserve">прочие налоги, уменьшающие доход </t>
  </si>
  <si>
    <t xml:space="preserve">Прочие выплаты, всего </t>
  </si>
  <si>
    <t>Расходы на закупку товаров , работ и услуг, ВСЕГО</t>
  </si>
  <si>
    <t xml:space="preserve">Выплаты на закупку товаров, работ, услуг, всего </t>
  </si>
  <si>
    <t xml:space="preserve">                                                                              (должность)  </t>
  </si>
  <si>
    <r>
      <t xml:space="preserve">в соответствии с Федеральным </t>
    </r>
    <r>
      <rPr>
        <sz val="10"/>
        <rFont val="Arial"/>
        <family val="2"/>
        <charset val="204"/>
      </rPr>
      <t>законом</t>
    </r>
    <r>
      <rPr>
        <sz val="10"/>
        <color theme="1"/>
        <rFont val="Arial"/>
        <family val="2"/>
        <charset val="204"/>
      </rPr>
      <t xml:space="preserve"> N 223-ФЗ </t>
    </r>
  </si>
  <si>
    <t>за счет субсидий, предоставляемых на осуществление капитальных вложений</t>
  </si>
  <si>
    <r>
      <t xml:space="preserve">по контрактам (договорам), заключенным до начала текущего финансового года без применения норм Федерального </t>
    </r>
    <r>
      <rPr>
        <sz val="10"/>
        <rFont val="Arial"/>
        <family val="2"/>
        <charset val="204"/>
      </rPr>
      <t>закона</t>
    </r>
    <r>
      <rPr>
        <sz val="10"/>
        <color theme="1"/>
        <rFont val="Arial"/>
        <family val="2"/>
        <charset val="204"/>
      </rPr>
      <t xml:space="preserve"> от 5 апреля 2013 г. N 44-ФЗ "О контрактной системе в сфере закупок товаров, работ, услуг для обеспечения государственных и муниципальных нужд" (далее - Федеральный закон N 44-ФЗ) и Федерального </t>
    </r>
    <r>
      <rPr>
        <sz val="10"/>
        <rFont val="Arial"/>
        <family val="2"/>
        <charset val="204"/>
      </rPr>
      <t>закона</t>
    </r>
    <r>
      <rPr>
        <sz val="10"/>
        <color theme="1"/>
        <rFont val="Arial"/>
        <family val="2"/>
        <charset val="204"/>
      </rPr>
      <t xml:space="preserve"> от 18 июля 2011 г. N 223-ФЗ "О закупках товаров, работ, услуг отдельными видами юридических лиц" (далее - Федеральный закон N 223-ФЗ)</t>
    </r>
  </si>
  <si>
    <r>
      <t xml:space="preserve">по контрактам (договорам), планируемым к заключению в соответствующем финансовом году без применения норм Федерального </t>
    </r>
    <r>
      <rPr>
        <sz val="10"/>
        <rFont val="Arial"/>
        <family val="2"/>
        <charset val="204"/>
      </rPr>
      <t>закона</t>
    </r>
    <r>
      <rPr>
        <sz val="10"/>
        <color theme="1"/>
        <rFont val="Arial"/>
        <family val="2"/>
        <charset val="204"/>
      </rPr>
      <t xml:space="preserve"> N 44-ФЗ и Федерального </t>
    </r>
    <r>
      <rPr>
        <sz val="10"/>
        <rFont val="Arial"/>
        <family val="2"/>
        <charset val="204"/>
      </rPr>
      <t>закона</t>
    </r>
    <r>
      <rPr>
        <sz val="10"/>
        <color theme="1"/>
        <rFont val="Arial"/>
        <family val="2"/>
        <charset val="204"/>
      </rPr>
      <t xml:space="preserve"> N 223-ФЗ </t>
    </r>
  </si>
  <si>
    <r>
      <t xml:space="preserve">по контрактам (договорам), заключенным до начала текущего финансового года с учетом требований Федерального </t>
    </r>
    <r>
      <rPr>
        <sz val="10"/>
        <rFont val="Arial"/>
        <family val="2"/>
        <charset val="204"/>
      </rPr>
      <t>закона</t>
    </r>
    <r>
      <rPr>
        <sz val="10"/>
        <color theme="1"/>
        <rFont val="Arial"/>
        <family val="2"/>
        <charset val="204"/>
      </rPr>
      <t xml:space="preserve"> N 44-ФЗ и Федерального </t>
    </r>
    <r>
      <rPr>
        <sz val="10"/>
        <rFont val="Arial"/>
        <family val="2"/>
        <charset val="204"/>
      </rPr>
      <t>закона</t>
    </r>
    <r>
      <rPr>
        <sz val="10"/>
        <color theme="1"/>
        <rFont val="Arial"/>
        <family val="2"/>
        <charset val="204"/>
      </rPr>
      <t xml:space="preserve"> N 223-ФЗ </t>
    </r>
  </si>
  <si>
    <r>
      <t xml:space="preserve">по контрактам (договорам), планируемым к заключению в соответствующем финансовом году с учетом требований Федерального </t>
    </r>
    <r>
      <rPr>
        <sz val="10"/>
        <rFont val="Arial"/>
        <family val="2"/>
        <charset val="204"/>
      </rPr>
      <t>закона</t>
    </r>
    <r>
      <rPr>
        <sz val="10"/>
        <color theme="1"/>
        <rFont val="Arial"/>
        <family val="2"/>
        <charset val="204"/>
      </rPr>
      <t xml:space="preserve"> N 44-ФЗ и Федерального </t>
    </r>
    <r>
      <rPr>
        <sz val="10"/>
        <rFont val="Arial"/>
        <family val="2"/>
        <charset val="204"/>
      </rPr>
      <t>закона</t>
    </r>
    <r>
      <rPr>
        <sz val="10"/>
        <color theme="1"/>
        <rFont val="Arial"/>
        <family val="2"/>
        <charset val="204"/>
      </rPr>
      <t xml:space="preserve"> N 223-ФЗ </t>
    </r>
  </si>
  <si>
    <t xml:space="preserve">Остаток средств на начало текущего финансового года </t>
  </si>
  <si>
    <t xml:space="preserve">Остаток средств на конец текущего финансового года </t>
  </si>
  <si>
    <t xml:space="preserve">прочие поступления, всего </t>
  </si>
  <si>
    <t>Социальные пособия и компенса-ции персоналу в денежной форме</t>
  </si>
  <si>
    <t>Штрафы за нарушение законодате-льства о налогах и сборах, законо-дательства о страховых взносах</t>
  </si>
  <si>
    <t>Штрафы за нарушение законода-тельства о закупках и нарушение условий контрактов (договоров)</t>
  </si>
  <si>
    <t>взносы по обязательному социаль-ному страхованию на выплаты по оплате труда работников и иные выплаты работникам учреждений, всего</t>
  </si>
  <si>
    <t>уплата штрафов (в том числе адми-нистративных), пеней, иных платежей</t>
  </si>
  <si>
    <t>Аналити-ческий код</t>
  </si>
  <si>
    <t xml:space="preserve">(должность) </t>
  </si>
  <si>
    <t xml:space="preserve">_____Бухгалтер_____ </t>
  </si>
  <si>
    <t>8(83138)22296</t>
  </si>
  <si>
    <r>
      <t>074040</t>
    </r>
    <r>
      <rPr>
        <b/>
        <sz val="10"/>
        <color theme="1"/>
        <rFont val="Times New Roman"/>
        <family val="1"/>
        <charset val="204"/>
      </rPr>
      <t>0120525170</t>
    </r>
    <r>
      <rPr>
        <sz val="10"/>
        <color theme="1"/>
        <rFont val="Times New Roman"/>
        <family val="1"/>
        <charset val="204"/>
      </rPr>
      <t>3008</t>
    </r>
  </si>
  <si>
    <r>
      <t>074030</t>
    </r>
    <r>
      <rPr>
        <b/>
        <sz val="10"/>
        <color theme="1"/>
        <rFont val="Times New Roman"/>
        <family val="1"/>
        <charset val="204"/>
      </rPr>
      <t>0110373180</t>
    </r>
    <r>
      <rPr>
        <sz val="10"/>
        <color theme="1"/>
        <rFont val="Times New Roman"/>
        <family val="1"/>
        <charset val="204"/>
      </rPr>
      <t>2007</t>
    </r>
  </si>
  <si>
    <t>Увеличение стоимости неисключитель-ных прав на результаты интеллектуаль-ной деятельности с определенным сроком полезного использования</t>
  </si>
  <si>
    <t>закупку товаров, работ, услуг в целях капитального ремонта государствен-ного (муниципального) имущества</t>
  </si>
  <si>
    <t>И.В.Ичкова</t>
  </si>
  <si>
    <t>Н.В. Седова</t>
  </si>
  <si>
    <t xml:space="preserve">МБДОУ Черновской детский сад </t>
  </si>
  <si>
    <t>5203001778</t>
  </si>
  <si>
    <t>223Ц4043</t>
  </si>
  <si>
    <r>
      <t>074040</t>
    </r>
    <r>
      <rPr>
        <b/>
        <sz val="10"/>
        <color theme="1"/>
        <rFont val="Times New Roman"/>
        <family val="1"/>
        <charset val="204"/>
      </rPr>
      <t>0110220590</t>
    </r>
    <r>
      <rPr>
        <sz val="10"/>
        <color theme="1"/>
        <rFont val="Times New Roman"/>
        <family val="1"/>
        <charset val="204"/>
      </rPr>
      <t>3002</t>
    </r>
  </si>
  <si>
    <r>
      <t>074040</t>
    </r>
    <r>
      <rPr>
        <b/>
        <sz val="10"/>
        <color theme="1"/>
        <rFont val="Times New Roman"/>
        <family val="1"/>
        <charset val="204"/>
      </rPr>
      <t>0110273080</t>
    </r>
    <r>
      <rPr>
        <sz val="10"/>
        <color theme="1"/>
        <rFont val="Times New Roman"/>
        <family val="1"/>
        <charset val="204"/>
      </rPr>
      <t>2003</t>
    </r>
  </si>
  <si>
    <r>
      <t>074030</t>
    </r>
    <r>
      <rPr>
        <b/>
        <sz val="10"/>
        <color theme="1"/>
        <rFont val="Times New Roman"/>
        <family val="1"/>
        <charset val="204"/>
      </rPr>
      <t>0110273170</t>
    </r>
    <r>
      <rPr>
        <sz val="10"/>
        <color theme="1"/>
        <rFont val="Times New Roman"/>
        <family val="1"/>
        <charset val="204"/>
      </rPr>
      <t>2007</t>
    </r>
  </si>
  <si>
    <r>
      <t xml:space="preserve">    (уполномоченное лицо учреждения)              </t>
    </r>
    <r>
      <rPr>
        <sz val="12"/>
        <color theme="1"/>
        <rFont val="Times New Roman"/>
        <family val="1"/>
        <charset val="204"/>
      </rPr>
      <t xml:space="preserve">  Заведующий</t>
    </r>
  </si>
  <si>
    <t>Заведующий</t>
  </si>
  <si>
    <t>Н.В.Седова</t>
  </si>
  <si>
    <r>
      <t>074040</t>
    </r>
    <r>
      <rPr>
        <b/>
        <sz val="10"/>
        <rFont val="Times New Roman"/>
        <family val="1"/>
        <charset val="204"/>
      </rPr>
      <t>0110273080</t>
    </r>
    <r>
      <rPr>
        <sz val="10"/>
        <rFont val="Times New Roman"/>
        <family val="1"/>
        <charset val="204"/>
      </rPr>
      <t>2003</t>
    </r>
  </si>
  <si>
    <r>
      <t>074040</t>
    </r>
    <r>
      <rPr>
        <b/>
        <sz val="10"/>
        <rFont val="Times New Roman"/>
        <family val="1"/>
        <charset val="204"/>
      </rPr>
      <t>0110220590</t>
    </r>
    <r>
      <rPr>
        <sz val="10"/>
        <rFont val="Times New Roman"/>
        <family val="1"/>
        <charset val="204"/>
      </rPr>
      <t>3002</t>
    </r>
  </si>
  <si>
    <r>
      <t>074030</t>
    </r>
    <r>
      <rPr>
        <b/>
        <sz val="10"/>
        <rFont val="Times New Roman"/>
        <family val="1"/>
        <charset val="204"/>
      </rPr>
      <t>0110373180</t>
    </r>
    <r>
      <rPr>
        <sz val="10"/>
        <rFont val="Times New Roman"/>
        <family val="1"/>
        <charset val="204"/>
      </rPr>
      <t>2007</t>
    </r>
  </si>
  <si>
    <t>1.3.1</t>
  </si>
  <si>
    <t>В том чмсле: в соответствии с федеральным законом 344-ФЗ</t>
  </si>
  <si>
    <t>из них &lt;10.1&gt;</t>
  </si>
  <si>
    <t>26310.1</t>
  </si>
  <si>
    <t>26430.1</t>
  </si>
  <si>
    <r>
      <t>074040</t>
    </r>
    <r>
      <rPr>
        <b/>
        <sz val="10"/>
        <rFont val="Times New Roman"/>
        <family val="1"/>
        <charset val="204"/>
      </rPr>
      <t>0110273070</t>
    </r>
    <r>
      <rPr>
        <sz val="10"/>
        <rFont val="Times New Roman"/>
        <family val="1"/>
        <charset val="204"/>
      </rPr>
      <t>2003</t>
    </r>
  </si>
  <si>
    <r>
      <t>074040</t>
    </r>
    <r>
      <rPr>
        <b/>
        <sz val="10"/>
        <color theme="1"/>
        <rFont val="Times New Roman"/>
        <family val="1"/>
        <charset val="204"/>
      </rPr>
      <t>0110273070</t>
    </r>
    <r>
      <rPr>
        <sz val="10"/>
        <color theme="1"/>
        <rFont val="Times New Roman"/>
        <family val="1"/>
        <charset val="204"/>
      </rPr>
      <t>2003</t>
    </r>
  </si>
  <si>
    <r>
      <t>074040</t>
    </r>
    <r>
      <rPr>
        <b/>
        <sz val="10"/>
        <color rgb="FF00B0F0"/>
        <rFont val="Times New Roman"/>
        <family val="1"/>
        <charset val="204"/>
      </rPr>
      <t>0110220590</t>
    </r>
    <r>
      <rPr>
        <sz val="10"/>
        <color rgb="FF00B0F0"/>
        <rFont val="Times New Roman"/>
        <family val="1"/>
        <charset val="204"/>
      </rPr>
      <t>3002</t>
    </r>
  </si>
  <si>
    <t xml:space="preserve">на 2024 г. </t>
  </si>
  <si>
    <r>
      <t>074040</t>
    </r>
    <r>
      <rPr>
        <b/>
        <sz val="10"/>
        <rFont val="Times New Roman"/>
        <family val="1"/>
        <charset val="204"/>
      </rPr>
      <t>01102S40902017</t>
    </r>
  </si>
  <si>
    <t>Шорин Н.И.</t>
  </si>
  <si>
    <r>
      <t>074040</t>
    </r>
    <r>
      <rPr>
        <b/>
        <sz val="10"/>
        <rFont val="Times New Roman"/>
        <family val="1"/>
        <charset val="204"/>
      </rPr>
      <t>01102S40903</t>
    </r>
    <r>
      <rPr>
        <sz val="10"/>
        <rFont val="Times New Roman"/>
        <family val="1"/>
        <charset val="204"/>
      </rPr>
      <t>026</t>
    </r>
  </si>
  <si>
    <t xml:space="preserve">на 2025 г. </t>
  </si>
  <si>
    <t>Начальника Управления образования администрации Большеболдинского муниципального округа Нижегородской области</t>
  </si>
  <si>
    <t>Управление образования администрации Большеболдинского муниципального округа Нижегородской области</t>
  </si>
  <si>
    <t>Газ природный (Кредиторская задолженность по договору 33-3-84617-3/2022 от 12.01.2022)</t>
  </si>
  <si>
    <t>Электроэнергия (Кредиторская задолженность по договору 33-3-84617-3/2022 от 12.01.2022)</t>
  </si>
  <si>
    <t>26310.2</t>
  </si>
  <si>
    <t>Услуги связи (Кредиторская задолженность по Договору 5-1-352000238222 от 12.01.2022)</t>
  </si>
  <si>
    <t xml:space="preserve">Продукты питания(Кредиторская задолженность по договору </t>
  </si>
  <si>
    <t>26310.4</t>
  </si>
  <si>
    <t>26310.3</t>
  </si>
  <si>
    <r>
      <t>на</t>
    </r>
    <r>
      <rPr>
        <b/>
        <u/>
        <sz val="12"/>
        <color theme="1"/>
        <rFont val="Times New Roman"/>
        <family val="1"/>
        <charset val="204"/>
      </rPr>
      <t xml:space="preserve"> 2024</t>
    </r>
    <r>
      <rPr>
        <b/>
        <sz val="12"/>
        <color theme="1"/>
        <rFont val="Times New Roman"/>
        <family val="1"/>
        <charset val="204"/>
      </rPr>
      <t xml:space="preserve">  г. и плановый период </t>
    </r>
    <r>
      <rPr>
        <b/>
        <u/>
        <sz val="12"/>
        <color theme="1"/>
        <rFont val="Times New Roman"/>
        <family val="1"/>
        <charset val="204"/>
      </rPr>
      <t>2025 и 2026</t>
    </r>
    <r>
      <rPr>
        <b/>
        <sz val="12"/>
        <color theme="1"/>
        <rFont val="Times New Roman"/>
        <family val="1"/>
        <charset val="204"/>
      </rPr>
      <t xml:space="preserve"> гг.</t>
    </r>
  </si>
  <si>
    <t>01</t>
  </si>
  <si>
    <t>января</t>
  </si>
  <si>
    <t>24</t>
  </si>
  <si>
    <t>01.01.2024</t>
  </si>
  <si>
    <t xml:space="preserve">на 2026 г. </t>
  </si>
  <si>
    <t>на 2024г. (текущий финансовый год)</t>
  </si>
  <si>
    <t>на 2025 г. (первый год планового периода)</t>
  </si>
  <si>
    <t>на 2026 г. (второй год планового периода)</t>
  </si>
  <si>
    <t>2024 г.</t>
  </si>
  <si>
    <t xml:space="preserve"> "_01_" _января_ 2024_ г.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</si>
</sst>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Courier New"/>
      <family val="3"/>
      <charset val="204"/>
    </font>
    <font>
      <u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sz val="12"/>
      <color rgb="FF00B0F0"/>
      <name val="Calibri"/>
      <family val="2"/>
      <scheme val="minor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/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6" fillId="0" borderId="0"/>
  </cellStyleXfs>
  <cellXfs count="22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6"/>
    </xf>
    <xf numFmtId="0" fontId="5" fillId="0" borderId="2" xfId="1" applyBorder="1" applyAlignment="1">
      <alignment horizontal="left" vertical="center" wrapText="1"/>
    </xf>
    <xf numFmtId="0" fontId="5" fillId="0" borderId="2" xfId="1" applyBorder="1" applyAlignment="1">
      <alignment horizontal="left" vertical="center" wrapText="1" indent="4"/>
    </xf>
    <xf numFmtId="0" fontId="5" fillId="0" borderId="0" xfId="1" applyAlignment="1">
      <alignment horizontal="center" vertical="center"/>
    </xf>
    <xf numFmtId="0" fontId="5" fillId="0" borderId="2" xfId="1" applyBorder="1" applyAlignment="1">
      <alignment horizontal="left" vertical="center" wrapText="1" indent="6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0" xfId="0" applyFo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8" fillId="0" borderId="9" xfId="0" applyFont="1" applyBorder="1"/>
    <xf numFmtId="0" fontId="8" fillId="0" borderId="0" xfId="0" applyFont="1" applyBorder="1"/>
    <xf numFmtId="0" fontId="0" fillId="0" borderId="14" xfId="0" applyBorder="1"/>
    <xf numFmtId="0" fontId="0" fillId="0" borderId="15" xfId="0" applyBorder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7" fillId="0" borderId="0" xfId="2" applyFont="1"/>
    <xf numFmtId="0" fontId="17" fillId="0" borderId="0" xfId="2" applyFont="1" applyAlignment="1"/>
    <xf numFmtId="49" fontId="17" fillId="0" borderId="0" xfId="2" applyNumberFormat="1" applyFont="1" applyFill="1" applyBorder="1" applyAlignment="1">
      <alignment horizontal="center" vertical="top"/>
    </xf>
    <xf numFmtId="0" fontId="17" fillId="0" borderId="0" xfId="2" applyFont="1" applyBorder="1" applyAlignment="1">
      <alignment horizontal="left" wrapText="1"/>
    </xf>
    <xf numFmtId="0" fontId="17" fillId="0" borderId="0" xfId="2" applyFont="1" applyBorder="1" applyAlignment="1">
      <alignment wrapText="1"/>
    </xf>
    <xf numFmtId="0" fontId="17" fillId="0" borderId="0" xfId="2" applyFont="1" applyAlignment="1">
      <alignment wrapText="1"/>
    </xf>
    <xf numFmtId="0" fontId="17" fillId="0" borderId="0" xfId="2" applyFont="1" applyAlignment="1">
      <alignment horizontal="left"/>
    </xf>
    <xf numFmtId="0" fontId="17" fillId="0" borderId="0" xfId="2" applyFont="1" applyAlignment="1">
      <alignment vertical="center"/>
    </xf>
    <xf numFmtId="49" fontId="17" fillId="0" borderId="0" xfId="2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1" fillId="0" borderId="0" xfId="2" applyFont="1"/>
    <xf numFmtId="49" fontId="17" fillId="0" borderId="0" xfId="2" applyNumberFormat="1" applyFont="1" applyBorder="1" applyAlignment="1">
      <alignment horizontal="left"/>
    </xf>
    <xf numFmtId="0" fontId="17" fillId="0" borderId="0" xfId="2" applyNumberFormat="1" applyFont="1" applyBorder="1" applyAlignment="1">
      <alignment horizontal="left"/>
    </xf>
    <xf numFmtId="0" fontId="18" fillId="0" borderId="0" xfId="2" applyFont="1"/>
    <xf numFmtId="0" fontId="19" fillId="0" borderId="0" xfId="2" applyFont="1"/>
    <xf numFmtId="0" fontId="19" fillId="0" borderId="0" xfId="2" applyFont="1" applyAlignment="1">
      <alignment horizontal="right"/>
    </xf>
    <xf numFmtId="0" fontId="11" fillId="0" borderId="0" xfId="2" applyFont="1" applyAlignment="1"/>
    <xf numFmtId="0" fontId="11" fillId="0" borderId="0" xfId="2" applyFont="1" applyAlignment="1">
      <alignment horizontal="right"/>
    </xf>
    <xf numFmtId="0" fontId="11" fillId="0" borderId="0" xfId="2" applyFont="1" applyAlignment="1">
      <alignment horizontal="left"/>
    </xf>
    <xf numFmtId="0" fontId="11" fillId="0" borderId="0" xfId="2" applyFont="1" applyFill="1" applyBorder="1" applyAlignment="1">
      <alignment wrapText="1"/>
    </xf>
    <xf numFmtId="0" fontId="17" fillId="0" borderId="0" xfId="2" applyFont="1" applyBorder="1"/>
    <xf numFmtId="0" fontId="11" fillId="0" borderId="0" xfId="2" applyFont="1" applyFill="1" applyBorder="1" applyAlignment="1">
      <alignment horizontal="right" wrapText="1"/>
    </xf>
    <xf numFmtId="0" fontId="11" fillId="0" borderId="0" xfId="2" applyFont="1" applyAlignment="1">
      <alignment wrapText="1"/>
    </xf>
    <xf numFmtId="0" fontId="11" fillId="0" borderId="0" xfId="2" applyFont="1" applyAlignment="1">
      <alignment horizontal="left" wrapText="1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 indent="4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6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6"/>
    </xf>
    <xf numFmtId="49" fontId="3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 indent="2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 indent="2"/>
    </xf>
    <xf numFmtId="0" fontId="25" fillId="0" borderId="0" xfId="0" applyFont="1"/>
    <xf numFmtId="4" fontId="2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 indent="3"/>
    </xf>
    <xf numFmtId="0" fontId="9" fillId="0" borderId="2" xfId="1" applyFont="1" applyBorder="1" applyAlignment="1">
      <alignment horizontal="left" vertical="center" wrapText="1"/>
    </xf>
    <xf numFmtId="0" fontId="10" fillId="0" borderId="0" xfId="0" applyFont="1"/>
    <xf numFmtId="49" fontId="9" fillId="0" borderId="2" xfId="1" applyNumberFormat="1" applyFont="1" applyBorder="1" applyAlignment="1">
      <alignment horizontal="left" vertical="center" wrapText="1"/>
    </xf>
    <xf numFmtId="49" fontId="10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left" vertical="center" wrapText="1" indent="4"/>
    </xf>
    <xf numFmtId="0" fontId="3" fillId="0" borderId="0" xfId="0" applyFont="1" applyAlignment="1">
      <alignment horizontal="left" wrapText="1" indent="3"/>
    </xf>
    <xf numFmtId="0" fontId="23" fillId="0" borderId="2" xfId="1" applyFont="1" applyBorder="1" applyAlignment="1">
      <alignment horizontal="left" vertical="center" wrapText="1" indent="2"/>
    </xf>
    <xf numFmtId="0" fontId="26" fillId="0" borderId="0" xfId="0" applyFont="1"/>
    <xf numFmtId="4" fontId="0" fillId="0" borderId="0" xfId="0" applyNumberFormat="1"/>
    <xf numFmtId="49" fontId="0" fillId="0" borderId="1" xfId="0" applyNumberFormat="1" applyBorder="1" applyAlignment="1">
      <alignment horizontal="center"/>
    </xf>
    <xf numFmtId="0" fontId="4" fillId="0" borderId="2" xfId="0" applyFont="1" applyBorder="1" applyAlignment="1">
      <alignment horizontal="left" vertical="center" wrapText="1" indent="3"/>
    </xf>
    <xf numFmtId="0" fontId="23" fillId="0" borderId="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2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8" fillId="0" borderId="2" xfId="0" applyNumberFormat="1" applyFont="1" applyBorder="1" applyAlignment="1">
      <alignment horizontal="center" vertical="center" wrapText="1"/>
    </xf>
    <xf numFmtId="2" fontId="29" fillId="0" borderId="3" xfId="0" applyNumberFormat="1" applyFont="1" applyBorder="1" applyAlignment="1">
      <alignment horizontal="center" vertical="center" wrapText="1"/>
    </xf>
    <xf numFmtId="2" fontId="29" fillId="0" borderId="4" xfId="0" applyNumberFormat="1" applyFont="1" applyBorder="1" applyAlignment="1">
      <alignment horizontal="center" vertical="center" wrapText="1"/>
    </xf>
    <xf numFmtId="2" fontId="29" fillId="0" borderId="2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4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19" fillId="0" borderId="3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4" fontId="32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33" fillId="0" borderId="2" xfId="0" applyNumberFormat="1" applyFont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 vertical="center"/>
    </xf>
    <xf numFmtId="49" fontId="34" fillId="0" borderId="2" xfId="0" applyNumberFormat="1" applyFont="1" applyBorder="1" applyAlignment="1">
      <alignment horizontal="center" vertical="center"/>
    </xf>
    <xf numFmtId="4" fontId="36" fillId="0" borderId="0" xfId="0" applyNumberFormat="1" applyFont="1" applyAlignment="1">
      <alignment horizontal="center"/>
    </xf>
    <xf numFmtId="0" fontId="37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" fontId="33" fillId="0" borderId="4" xfId="0" applyNumberFormat="1" applyFont="1" applyBorder="1" applyAlignment="1">
      <alignment vertical="center" wrapText="1"/>
    </xf>
    <xf numFmtId="0" fontId="19" fillId="0" borderId="0" xfId="2" applyFont="1" applyAlignment="1">
      <alignment horizontal="right"/>
    </xf>
    <xf numFmtId="0" fontId="19" fillId="0" borderId="16" xfId="2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16" xfId="2" applyFont="1" applyBorder="1" applyAlignment="1">
      <alignment horizontal="right"/>
    </xf>
    <xf numFmtId="0" fontId="11" fillId="0" borderId="1" xfId="2" applyFont="1" applyBorder="1" applyAlignment="1">
      <alignment horizontal="center" wrapText="1"/>
    </xf>
    <xf numFmtId="0" fontId="11" fillId="0" borderId="0" xfId="2" applyFont="1" applyAlignment="1">
      <alignment horizontal="left"/>
    </xf>
    <xf numFmtId="0" fontId="11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6" xfId="0" applyFont="1" applyBorder="1" applyAlignment="1">
      <alignment horizontal="right"/>
    </xf>
    <xf numFmtId="0" fontId="20" fillId="0" borderId="0" xfId="0" applyFont="1" applyAlignment="1">
      <alignment horizontal="center"/>
    </xf>
    <xf numFmtId="0" fontId="11" fillId="0" borderId="0" xfId="2" applyFont="1" applyAlignment="1">
      <alignment horizontal="left" wrapText="1"/>
    </xf>
    <xf numFmtId="49" fontId="11" fillId="0" borderId="2" xfId="2" applyNumberFormat="1" applyFont="1" applyFill="1" applyBorder="1" applyAlignment="1">
      <alignment horizontal="center"/>
    </xf>
    <xf numFmtId="0" fontId="17" fillId="0" borderId="1" xfId="2" applyFont="1" applyBorder="1" applyAlignment="1">
      <alignment horizontal="center" vertical="top"/>
    </xf>
    <xf numFmtId="0" fontId="11" fillId="0" borderId="0" xfId="2" applyFont="1"/>
    <xf numFmtId="0" fontId="11" fillId="0" borderId="1" xfId="2" applyFont="1" applyFill="1" applyBorder="1" applyAlignment="1">
      <alignment horizontal="center"/>
    </xf>
    <xf numFmtId="0" fontId="18" fillId="0" borderId="0" xfId="2" applyFont="1" applyBorder="1" applyAlignment="1">
      <alignment horizontal="center" vertical="top"/>
    </xf>
    <xf numFmtId="0" fontId="17" fillId="0" borderId="0" xfId="2" applyFont="1" applyAlignment="1">
      <alignment horizontal="center"/>
    </xf>
    <xf numFmtId="0" fontId="17" fillId="0" borderId="1" xfId="2" applyFont="1" applyFill="1" applyBorder="1" applyAlignment="1">
      <alignment horizontal="center"/>
    </xf>
    <xf numFmtId="49" fontId="11" fillId="0" borderId="1" xfId="2" applyNumberFormat="1" applyFont="1" applyFill="1" applyBorder="1" applyAlignment="1">
      <alignment horizontal="center"/>
    </xf>
    <xf numFmtId="0" fontId="11" fillId="0" borderId="0" xfId="2" applyFont="1" applyBorder="1" applyAlignment="1">
      <alignment horizontal="right"/>
    </xf>
    <xf numFmtId="0" fontId="11" fillId="0" borderId="1" xfId="2" applyFont="1" applyFill="1" applyBorder="1" applyAlignment="1">
      <alignment horizontal="center" wrapText="1"/>
    </xf>
    <xf numFmtId="0" fontId="18" fillId="0" borderId="0" xfId="2" applyFont="1" applyBorder="1" applyAlignment="1">
      <alignment horizontal="center" vertical="top" wrapText="1"/>
    </xf>
    <xf numFmtId="49" fontId="11" fillId="0" borderId="1" xfId="2" applyNumberFormat="1" applyFont="1" applyFill="1" applyBorder="1" applyAlignment="1">
      <alignment horizontal="left"/>
    </xf>
    <xf numFmtId="4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textRotation="90" wrapText="1"/>
    </xf>
    <xf numFmtId="0" fontId="27" fillId="0" borderId="4" xfId="0" applyFont="1" applyBorder="1" applyAlignment="1">
      <alignment horizontal="center" vertical="center" textRotation="90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C6A42088031E72C69E2AE62058EC9B4C9212FA761156C8EC185B9B3465A8ECBD9070D9C575F4E701550418102AB727G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C6A42088031E72C69E2AE62058EC9B4C9213FE70155CC8EC185B9B3465A8ECBD827081CB77F0FF0A084B5E45267D66C0934233320F4EBD22G" TargetMode="External"/><Relationship Id="rId1" Type="http://schemas.openxmlformats.org/officeDocument/2006/relationships/hyperlink" Target="consultantplus://offline/ref=C6A42088031E72C69E2AE62058EC9B4C9212FA761156C8EC185B9B3465A8ECBD9070D9C575F4E701550418102AB727G" TargetMode="External"/><Relationship Id="rId6" Type="http://schemas.openxmlformats.org/officeDocument/2006/relationships/hyperlink" Target="consultantplus://offline/ref=C6A42088031E72C69E2AE62058EC9B4C9212FA74145DC8EC185B9B3465A8ECBD9070D9C575F4E701550418102AB727G" TargetMode="External"/><Relationship Id="rId5" Type="http://schemas.openxmlformats.org/officeDocument/2006/relationships/hyperlink" Target="consultantplus://offline/ref=C6A42088031E72C69E2AE62058EC9B4C9212FA74145DC8EC185B9B3465A8ECBD9070D9C575F4E701550418102AB727G" TargetMode="External"/><Relationship Id="rId4" Type="http://schemas.openxmlformats.org/officeDocument/2006/relationships/hyperlink" Target="consultantplus://offline/ref=C6A42088031E72C69E2AE62058EC9B4C9212FA761156C8EC185B9B3465A8ECBD9070D9C575F4E701550418102AB727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6"/>
  <sheetViews>
    <sheetView view="pageBreakPreview" zoomScaleNormal="100" workbookViewId="0">
      <selection activeCell="BQ21" sqref="BQ21:CK21"/>
    </sheetView>
  </sheetViews>
  <sheetFormatPr defaultColWidth="0.85546875" defaultRowHeight="15" x14ac:dyDescent="0.25"/>
  <cols>
    <col min="1" max="65" width="0.85546875" style="33"/>
    <col min="66" max="66" width="6.85546875" style="33" customWidth="1"/>
    <col min="67" max="67" width="4.7109375" style="33" customWidth="1"/>
    <col min="68" max="100" width="0.85546875" style="33"/>
    <col min="101" max="101" width="1.5703125" style="33" customWidth="1"/>
    <col min="102" max="105" width="1.140625" style="33" customWidth="1"/>
    <col min="106" max="106" width="0.42578125" style="33" customWidth="1"/>
    <col min="107" max="107" width="1.140625" style="33" customWidth="1"/>
    <col min="108" max="16384" width="0.85546875" style="33"/>
  </cols>
  <sheetData>
    <row r="1" spans="1:105" s="47" customFormat="1" ht="11.25" customHeight="1" x14ac:dyDescent="0.2">
      <c r="DA1" s="48"/>
    </row>
    <row r="2" spans="1:105" x14ac:dyDescent="0.25">
      <c r="BJ2" s="45"/>
    </row>
    <row r="3" spans="1:105" x14ac:dyDescent="0.25">
      <c r="BG3" s="176" t="s">
        <v>112</v>
      </c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  <c r="CQ3" s="176"/>
      <c r="CR3" s="176"/>
      <c r="CS3" s="176"/>
      <c r="CT3" s="176"/>
      <c r="CU3" s="176"/>
      <c r="CV3" s="176"/>
      <c r="CW3" s="176"/>
      <c r="CX3" s="176"/>
      <c r="CY3" s="176"/>
      <c r="CZ3" s="176"/>
      <c r="DA3" s="176"/>
    </row>
    <row r="4" spans="1:105" ht="19.149999999999999" customHeight="1" x14ac:dyDescent="0.25">
      <c r="BG4" s="180" t="s">
        <v>165</v>
      </c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180"/>
      <c r="CK4" s="180"/>
      <c r="CL4" s="180"/>
      <c r="CM4" s="180"/>
      <c r="CN4" s="180"/>
      <c r="CO4" s="180"/>
      <c r="CP4" s="180"/>
      <c r="CQ4" s="180"/>
      <c r="CR4" s="180"/>
      <c r="CS4" s="180"/>
      <c r="CT4" s="180"/>
      <c r="CU4" s="180"/>
      <c r="CV4" s="180"/>
      <c r="CW4" s="180"/>
      <c r="CX4" s="180"/>
      <c r="CY4" s="180"/>
      <c r="CZ4" s="180"/>
      <c r="DA4" s="180"/>
    </row>
    <row r="5" spans="1:105" s="46" customFormat="1" ht="26.25" customHeight="1" x14ac:dyDescent="0.2">
      <c r="BG5" s="181" t="s">
        <v>119</v>
      </c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</row>
    <row r="6" spans="1:105" ht="15.6" customHeight="1" x14ac:dyDescent="0.25"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Z6" s="174" t="s">
        <v>157</v>
      </c>
      <c r="CA6" s="174"/>
      <c r="CB6" s="174"/>
      <c r="CC6" s="174"/>
      <c r="CD6" s="174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74"/>
      <c r="CS6" s="174"/>
      <c r="CT6" s="174"/>
      <c r="CU6" s="174"/>
      <c r="CV6" s="174"/>
      <c r="CW6" s="174"/>
      <c r="CX6" s="174"/>
      <c r="CY6" s="174"/>
      <c r="CZ6" s="174"/>
      <c r="DA6" s="174"/>
    </row>
    <row r="7" spans="1:105" s="46" customFormat="1" ht="12.75" customHeight="1" x14ac:dyDescent="0.2">
      <c r="BG7" s="175" t="s">
        <v>118</v>
      </c>
      <c r="BH7" s="175"/>
      <c r="BI7" s="175"/>
      <c r="BJ7" s="175"/>
      <c r="BK7" s="175"/>
      <c r="BL7" s="175"/>
      <c r="BM7" s="175"/>
      <c r="BN7" s="175"/>
      <c r="BO7" s="175"/>
      <c r="BP7" s="175"/>
      <c r="BQ7" s="175"/>
      <c r="BR7" s="175"/>
      <c r="BS7" s="175"/>
      <c r="BT7" s="175"/>
      <c r="BU7" s="175"/>
      <c r="BV7" s="175"/>
      <c r="BW7" s="175"/>
      <c r="BX7" s="175"/>
      <c r="BZ7" s="175" t="s">
        <v>105</v>
      </c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  <c r="CU7" s="175"/>
      <c r="CV7" s="175"/>
      <c r="CW7" s="175"/>
      <c r="CX7" s="175"/>
      <c r="CY7" s="175"/>
      <c r="CZ7" s="175"/>
      <c r="DA7" s="175"/>
    </row>
    <row r="8" spans="1:105" x14ac:dyDescent="0.25">
      <c r="BJ8" s="45"/>
    </row>
    <row r="9" spans="1:105" ht="15.75" x14ac:dyDescent="0.25">
      <c r="BJ9" s="43"/>
      <c r="BK9" s="43"/>
      <c r="BL9" s="43"/>
      <c r="BM9" s="162" t="s">
        <v>109</v>
      </c>
      <c r="BN9" s="162"/>
      <c r="BO9" s="178" t="s">
        <v>193</v>
      </c>
      <c r="BP9" s="178"/>
      <c r="BQ9" s="178"/>
      <c r="BR9" s="178"/>
      <c r="BS9" s="165" t="s">
        <v>109</v>
      </c>
      <c r="BT9" s="165"/>
      <c r="BU9" s="165"/>
      <c r="BV9" s="178" t="s">
        <v>194</v>
      </c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9">
        <v>20</v>
      </c>
      <c r="CL9" s="179"/>
      <c r="CM9" s="179"/>
      <c r="CN9" s="179"/>
      <c r="CO9" s="182" t="s">
        <v>195</v>
      </c>
      <c r="CP9" s="182"/>
      <c r="CQ9" s="182"/>
      <c r="CR9" s="182"/>
      <c r="CS9" s="173" t="s">
        <v>117</v>
      </c>
      <c r="CT9" s="173"/>
      <c r="CU9" s="173"/>
    </row>
    <row r="10" spans="1:105" x14ac:dyDescent="0.25">
      <c r="CY10" s="44"/>
    </row>
    <row r="11" spans="1:105" ht="34.15" customHeight="1" x14ac:dyDescent="0.25">
      <c r="CY11" s="44"/>
    </row>
    <row r="12" spans="1:105" s="43" customFormat="1" ht="24.6" customHeight="1" x14ac:dyDescent="0.25">
      <c r="A12" s="169" t="s">
        <v>0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</row>
    <row r="13" spans="1:105" s="43" customFormat="1" ht="21" customHeight="1" x14ac:dyDescent="0.25">
      <c r="A13" s="169" t="s">
        <v>192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</row>
    <row r="14" spans="1:105" ht="15.75" x14ac:dyDescent="0.25">
      <c r="A14" s="43"/>
      <c r="B14" s="43"/>
      <c r="C14" s="43"/>
      <c r="D14" s="43"/>
    </row>
    <row r="15" spans="1:105" ht="17.25" customHeight="1" x14ac:dyDescent="0.25">
      <c r="A15" s="43"/>
      <c r="B15" s="43"/>
      <c r="C15" s="43"/>
      <c r="D15" s="43"/>
      <c r="CL15" s="172" t="s">
        <v>116</v>
      </c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</row>
    <row r="16" spans="1:105" s="43" customFormat="1" ht="15" customHeight="1" x14ac:dyDescent="0.25">
      <c r="BP16" s="162" t="s">
        <v>1</v>
      </c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3"/>
      <c r="CL16" s="171" t="s">
        <v>196</v>
      </c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  <c r="CX16" s="171"/>
      <c r="CY16" s="171"/>
      <c r="CZ16" s="171"/>
      <c r="DA16" s="171"/>
    </row>
    <row r="17" spans="1:107" s="43" customFormat="1" ht="30.6" customHeight="1" x14ac:dyDescent="0.25"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4"/>
      <c r="BQ17" s="167" t="s">
        <v>2</v>
      </c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8"/>
      <c r="CL17" s="171"/>
      <c r="CM17" s="171"/>
      <c r="CN17" s="171"/>
      <c r="CO17" s="171"/>
      <c r="CP17" s="171"/>
      <c r="CQ17" s="171"/>
      <c r="CR17" s="171"/>
      <c r="CS17" s="171"/>
      <c r="CT17" s="171"/>
      <c r="CU17" s="171"/>
      <c r="CV17" s="171"/>
      <c r="CW17" s="171"/>
      <c r="CX17" s="171"/>
      <c r="CY17" s="171"/>
      <c r="CZ17" s="171"/>
      <c r="DA17" s="171"/>
    </row>
    <row r="18" spans="1:107" s="43" customFormat="1" ht="44.45" customHeight="1" x14ac:dyDescent="0.25">
      <c r="B18" s="170" t="s">
        <v>120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64" t="s">
        <v>184</v>
      </c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50"/>
      <c r="BQ18" s="167" t="s">
        <v>3</v>
      </c>
      <c r="BR18" s="167"/>
      <c r="BS18" s="167"/>
      <c r="BT18" s="167"/>
      <c r="BU18" s="167"/>
      <c r="BV18" s="167"/>
      <c r="BW18" s="167"/>
      <c r="BX18" s="167"/>
      <c r="BY18" s="167"/>
      <c r="BZ18" s="167"/>
      <c r="CA18" s="167"/>
      <c r="CB18" s="167"/>
      <c r="CC18" s="167"/>
      <c r="CD18" s="167"/>
      <c r="CE18" s="167"/>
      <c r="CF18" s="167"/>
      <c r="CG18" s="167"/>
      <c r="CH18" s="167"/>
      <c r="CI18" s="167"/>
      <c r="CJ18" s="167"/>
      <c r="CK18" s="168"/>
      <c r="CL18" s="171"/>
      <c r="CM18" s="171"/>
      <c r="CN18" s="171"/>
      <c r="CO18" s="171"/>
      <c r="CP18" s="171"/>
      <c r="CQ18" s="171"/>
      <c r="CR18" s="171"/>
      <c r="CS18" s="171"/>
      <c r="CT18" s="171"/>
      <c r="CU18" s="171"/>
      <c r="CV18" s="171"/>
      <c r="CW18" s="171"/>
      <c r="CX18" s="171"/>
      <c r="CY18" s="171"/>
      <c r="CZ18" s="171"/>
      <c r="DA18" s="171"/>
    </row>
    <row r="19" spans="1:107" s="43" customFormat="1" ht="19.899999999999999" customHeight="1" x14ac:dyDescent="0.25">
      <c r="A19" s="56"/>
      <c r="B19" s="56"/>
      <c r="C19" s="56"/>
      <c r="D19" s="56"/>
      <c r="BP19" s="50"/>
      <c r="BQ19" s="167" t="s">
        <v>2</v>
      </c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8"/>
      <c r="CL19" s="171" t="s">
        <v>160</v>
      </c>
      <c r="CM19" s="171"/>
      <c r="CN19" s="171"/>
      <c r="CO19" s="171"/>
      <c r="CP19" s="171"/>
      <c r="CQ19" s="171"/>
      <c r="CR19" s="171"/>
      <c r="CS19" s="171"/>
      <c r="CT19" s="171"/>
      <c r="CU19" s="171"/>
      <c r="CV19" s="171"/>
      <c r="CW19" s="171"/>
      <c r="CX19" s="171"/>
      <c r="CY19" s="171"/>
      <c r="CZ19" s="171"/>
      <c r="DA19" s="171"/>
    </row>
    <row r="20" spans="1:107" s="43" customFormat="1" ht="15" customHeight="1" x14ac:dyDescent="0.25">
      <c r="BP20" s="50"/>
      <c r="BQ20" s="48"/>
      <c r="BR20" s="167" t="s">
        <v>4</v>
      </c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8"/>
      <c r="CL20" s="171" t="s">
        <v>159</v>
      </c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  <c r="CX20" s="171"/>
      <c r="CY20" s="171"/>
      <c r="CZ20" s="171"/>
      <c r="DA20" s="171"/>
    </row>
    <row r="21" spans="1:107" s="58" customFormat="1" ht="23.45" customHeight="1" x14ac:dyDescent="0.25">
      <c r="A21" s="43"/>
      <c r="B21" s="165" t="s">
        <v>121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6" t="s">
        <v>158</v>
      </c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57"/>
      <c r="BQ21" s="167" t="s">
        <v>5</v>
      </c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8"/>
      <c r="CL21" s="171" t="s">
        <v>122</v>
      </c>
      <c r="CM21" s="171"/>
      <c r="CN21" s="171"/>
      <c r="CO21" s="171"/>
      <c r="CP21" s="171"/>
      <c r="CQ21" s="171"/>
      <c r="CR21" s="171"/>
      <c r="CS21" s="171"/>
      <c r="CT21" s="171"/>
      <c r="CU21" s="171"/>
      <c r="CV21" s="171"/>
      <c r="CW21" s="171"/>
      <c r="CX21" s="171"/>
      <c r="CY21" s="171"/>
      <c r="CZ21" s="171"/>
      <c r="DA21" s="171"/>
    </row>
    <row r="22" spans="1:107" s="49" customFormat="1" ht="30" customHeight="1" x14ac:dyDescent="0.25">
      <c r="A22" s="51"/>
      <c r="B22" s="58" t="s">
        <v>115</v>
      </c>
      <c r="C22" s="58"/>
      <c r="D22" s="58"/>
      <c r="BP22" s="50"/>
      <c r="BQ22" s="160" t="s">
        <v>6</v>
      </c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0"/>
      <c r="CD22" s="160"/>
      <c r="CE22" s="160"/>
      <c r="CF22" s="160"/>
      <c r="CG22" s="160"/>
      <c r="CH22" s="160"/>
      <c r="CI22" s="160"/>
      <c r="CJ22" s="160"/>
      <c r="CK22" s="161"/>
      <c r="CL22" s="171" t="s">
        <v>114</v>
      </c>
      <c r="CM22" s="171"/>
      <c r="CN22" s="171"/>
      <c r="CO22" s="171"/>
      <c r="CP22" s="171"/>
      <c r="CQ22" s="171"/>
      <c r="CR22" s="171"/>
      <c r="CS22" s="171"/>
      <c r="CT22" s="171"/>
      <c r="CU22" s="171"/>
      <c r="CV22" s="171"/>
      <c r="CW22" s="171"/>
      <c r="CX22" s="171"/>
      <c r="CY22" s="171"/>
      <c r="CZ22" s="171"/>
      <c r="DA22" s="171"/>
    </row>
    <row r="23" spans="1:107" s="40" customFormat="1" x14ac:dyDescent="0.25">
      <c r="A23" s="33"/>
      <c r="B23" s="33"/>
      <c r="C23" s="33"/>
      <c r="D23" s="33"/>
      <c r="BX23" s="42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</row>
    <row r="24" spans="1:107" ht="46.9" customHeight="1" x14ac:dyDescent="0.25">
      <c r="A24" s="39"/>
      <c r="B24" s="34"/>
      <c r="C24" s="34"/>
      <c r="D24" s="34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D24" s="52" t="s">
        <v>113</v>
      </c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3"/>
      <c r="DC24" s="53"/>
    </row>
    <row r="25" spans="1:107" x14ac:dyDescent="0.25">
      <c r="A25" s="42"/>
      <c r="B25" s="40"/>
      <c r="C25" s="40"/>
      <c r="D25" s="40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7"/>
      <c r="AM25" s="36"/>
      <c r="AN25" s="36"/>
      <c r="AO25" s="36"/>
      <c r="AP25" s="36"/>
      <c r="AQ25" s="36"/>
      <c r="AR25" s="36"/>
      <c r="AS25" s="36"/>
      <c r="AT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5"/>
      <c r="CP25" s="35"/>
      <c r="CQ25" s="35"/>
      <c r="CR25" s="35"/>
      <c r="CS25" s="35"/>
      <c r="CT25" s="35"/>
      <c r="CU25" s="35"/>
      <c r="CV25" s="35"/>
    </row>
    <row r="26" spans="1:107" x14ac:dyDescent="0.25">
      <c r="A26" s="39"/>
      <c r="B26" s="38"/>
      <c r="C26" s="38"/>
      <c r="D26" s="38"/>
    </row>
  </sheetData>
  <mergeCells count="35">
    <mergeCell ref="A12:DA12"/>
    <mergeCell ref="CS9:CU9"/>
    <mergeCell ref="BZ6:DA6"/>
    <mergeCell ref="BZ7:DA7"/>
    <mergeCell ref="BG3:DA3"/>
    <mergeCell ref="BG6:BX6"/>
    <mergeCell ref="BG7:BX7"/>
    <mergeCell ref="BS9:BU9"/>
    <mergeCell ref="BM9:BN9"/>
    <mergeCell ref="BV9:CJ9"/>
    <mergeCell ref="CK9:CN9"/>
    <mergeCell ref="BO9:BR9"/>
    <mergeCell ref="BG4:DA4"/>
    <mergeCell ref="BG5:DA5"/>
    <mergeCell ref="CO9:CR9"/>
    <mergeCell ref="CL20:DA20"/>
    <mergeCell ref="CL16:DA16"/>
    <mergeCell ref="CL15:DA15"/>
    <mergeCell ref="CL21:DA21"/>
    <mergeCell ref="CL22:DA22"/>
    <mergeCell ref="A13:DA13"/>
    <mergeCell ref="B18:AI18"/>
    <mergeCell ref="CL17:DA17"/>
    <mergeCell ref="CL18:DA18"/>
    <mergeCell ref="CL19:DA19"/>
    <mergeCell ref="BQ22:CK22"/>
    <mergeCell ref="BP16:CK16"/>
    <mergeCell ref="AJ18:BO18"/>
    <mergeCell ref="B21:AI21"/>
    <mergeCell ref="AJ21:BO21"/>
    <mergeCell ref="BQ17:CK17"/>
    <mergeCell ref="BQ18:CK18"/>
    <mergeCell ref="BQ19:CK19"/>
    <mergeCell ref="BR20:CK20"/>
    <mergeCell ref="BQ21:CK21"/>
  </mergeCells>
  <pageMargins left="0.59055118110236227" right="0.11811023622047245" top="0.59055118110236227" bottom="0.39370078740157483" header="0.19685039370078741" footer="0.19685039370078741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view="pageBreakPreview" topLeftCell="A25" zoomScaleNormal="100" zoomScaleSheetLayoutView="100" workbookViewId="0">
      <selection activeCell="D6" sqref="D6"/>
    </sheetView>
  </sheetViews>
  <sheetFormatPr defaultRowHeight="15.75" x14ac:dyDescent="0.25"/>
  <cols>
    <col min="1" max="1" width="35.42578125" style="85" customWidth="1"/>
    <col min="2" max="2" width="9" customWidth="1"/>
    <col min="3" max="3" width="9.5703125" customWidth="1"/>
    <col min="4" max="4" width="22" customWidth="1"/>
    <col min="5" max="5" width="8.28515625" customWidth="1"/>
    <col min="6" max="6" width="15.85546875" style="87" customWidth="1"/>
    <col min="7" max="7" width="15.7109375" style="87" customWidth="1"/>
    <col min="8" max="8" width="14.42578125" style="87" customWidth="1"/>
    <col min="9" max="9" width="13.42578125" style="87" customWidth="1"/>
    <col min="10" max="10" width="11.42578125" bestFit="1" customWidth="1"/>
    <col min="11" max="11" width="10.7109375" customWidth="1"/>
    <col min="12" max="12" width="12.140625" customWidth="1"/>
    <col min="13" max="13" width="12.7109375" customWidth="1"/>
    <col min="14" max="14" width="13.85546875" customWidth="1"/>
  </cols>
  <sheetData>
    <row r="1" spans="1:14" ht="30" customHeight="1" x14ac:dyDescent="0.25">
      <c r="A1" s="203" t="s">
        <v>74</v>
      </c>
      <c r="B1" s="203"/>
      <c r="C1" s="203"/>
      <c r="D1" s="203"/>
      <c r="E1" s="203"/>
      <c r="F1" s="203"/>
      <c r="G1" s="203"/>
      <c r="H1" s="203"/>
      <c r="I1" s="203"/>
      <c r="K1" s="128"/>
      <c r="L1" s="100"/>
      <c r="M1" s="100"/>
      <c r="N1" s="100"/>
    </row>
    <row r="2" spans="1:14" ht="21" customHeight="1" x14ac:dyDescent="0.25">
      <c r="A2" s="185" t="s">
        <v>7</v>
      </c>
      <c r="B2" s="185" t="s">
        <v>8</v>
      </c>
      <c r="C2" s="187" t="s">
        <v>123</v>
      </c>
      <c r="D2" s="185" t="s">
        <v>9</v>
      </c>
      <c r="E2" s="189" t="s">
        <v>148</v>
      </c>
      <c r="F2" s="191" t="s">
        <v>10</v>
      </c>
      <c r="G2" s="192"/>
      <c r="H2" s="192"/>
      <c r="I2" s="193"/>
      <c r="L2" s="100"/>
      <c r="M2" s="100"/>
      <c r="N2" s="100"/>
    </row>
    <row r="3" spans="1:14" ht="34.9" customHeight="1" x14ac:dyDescent="0.25">
      <c r="A3" s="186"/>
      <c r="B3" s="186"/>
      <c r="C3" s="188"/>
      <c r="D3" s="186"/>
      <c r="E3" s="190"/>
      <c r="F3" s="115" t="s">
        <v>178</v>
      </c>
      <c r="G3" s="115" t="s">
        <v>182</v>
      </c>
      <c r="H3" s="115" t="s">
        <v>197</v>
      </c>
      <c r="I3" s="105" t="s">
        <v>11</v>
      </c>
      <c r="K3" s="127"/>
      <c r="L3" s="100"/>
      <c r="M3" s="100"/>
      <c r="N3" s="100"/>
    </row>
    <row r="4" spans="1:14" x14ac:dyDescent="0.25">
      <c r="A4" s="80">
        <v>1</v>
      </c>
      <c r="B4" s="59">
        <v>2</v>
      </c>
      <c r="C4" s="59">
        <v>3</v>
      </c>
      <c r="D4" s="59">
        <v>4</v>
      </c>
      <c r="E4" s="59">
        <v>5</v>
      </c>
      <c r="F4" s="76">
        <v>6</v>
      </c>
      <c r="G4" s="76">
        <v>7</v>
      </c>
      <c r="H4" s="76">
        <v>8</v>
      </c>
      <c r="I4" s="76">
        <v>9</v>
      </c>
      <c r="L4" s="100"/>
      <c r="M4" s="100"/>
    </row>
    <row r="5" spans="1:14" ht="27" customHeight="1" x14ac:dyDescent="0.25">
      <c r="A5" s="29" t="s">
        <v>140</v>
      </c>
      <c r="B5" s="60" t="s">
        <v>13</v>
      </c>
      <c r="C5" s="59" t="s">
        <v>12</v>
      </c>
      <c r="D5" s="59"/>
      <c r="E5" s="59" t="s">
        <v>12</v>
      </c>
      <c r="F5" s="126">
        <f>F6+F7+F8</f>
        <v>0</v>
      </c>
      <c r="G5" s="76"/>
      <c r="H5" s="76"/>
      <c r="I5" s="76"/>
      <c r="L5" s="100"/>
    </row>
    <row r="6" spans="1:14" ht="27" customHeight="1" x14ac:dyDescent="0.25">
      <c r="A6" s="147"/>
      <c r="B6" s="60"/>
      <c r="C6" s="59"/>
      <c r="D6" s="132" t="s">
        <v>175</v>
      </c>
      <c r="E6" s="59"/>
      <c r="F6" s="126">
        <v>0</v>
      </c>
      <c r="G6" s="76"/>
      <c r="H6" s="76"/>
      <c r="I6" s="76"/>
      <c r="L6" s="100"/>
    </row>
    <row r="7" spans="1:14" ht="27" customHeight="1" x14ac:dyDescent="0.25">
      <c r="A7" s="125"/>
      <c r="B7" s="60"/>
      <c r="C7" s="59"/>
      <c r="D7" s="75" t="s">
        <v>161</v>
      </c>
      <c r="E7" s="59"/>
      <c r="F7" s="76">
        <v>0</v>
      </c>
      <c r="G7" s="76"/>
      <c r="H7" s="76"/>
      <c r="I7" s="76"/>
      <c r="L7" s="100"/>
    </row>
    <row r="8" spans="1:14" ht="27" customHeight="1" x14ac:dyDescent="0.25">
      <c r="A8" s="125"/>
      <c r="B8" s="60"/>
      <c r="C8" s="59"/>
      <c r="D8" s="75" t="s">
        <v>125</v>
      </c>
      <c r="E8" s="59"/>
      <c r="F8" s="76">
        <v>0</v>
      </c>
      <c r="G8" s="76"/>
      <c r="H8" s="76"/>
      <c r="I8" s="76"/>
      <c r="L8" s="100"/>
    </row>
    <row r="9" spans="1:14" ht="26.45" customHeight="1" x14ac:dyDescent="0.25">
      <c r="A9" s="29" t="s">
        <v>141</v>
      </c>
      <c r="B9" s="60" t="s">
        <v>14</v>
      </c>
      <c r="C9" s="59" t="s">
        <v>12</v>
      </c>
      <c r="D9" s="59"/>
      <c r="E9" s="59" t="s">
        <v>12</v>
      </c>
      <c r="F9" s="76"/>
      <c r="G9" s="76"/>
      <c r="H9" s="76"/>
      <c r="I9" s="76"/>
      <c r="L9" s="100"/>
    </row>
    <row r="10" spans="1:14" ht="20.25" customHeight="1" x14ac:dyDescent="0.25">
      <c r="A10" s="73" t="s">
        <v>15</v>
      </c>
      <c r="B10" s="61" t="s">
        <v>21</v>
      </c>
      <c r="C10" s="62"/>
      <c r="D10" s="62"/>
      <c r="E10" s="62"/>
      <c r="F10" s="77">
        <f>F12+F15+F22+F25+F28</f>
        <v>3204462</v>
      </c>
      <c r="G10" s="77">
        <f t="shared" ref="G10:I10" si="0">G12+G15+G22+G25+G28</f>
        <v>3129373</v>
      </c>
      <c r="H10" s="77">
        <f t="shared" si="0"/>
        <v>3163361</v>
      </c>
      <c r="I10" s="77">
        <f t="shared" si="0"/>
        <v>0</v>
      </c>
    </row>
    <row r="11" spans="1:14" x14ac:dyDescent="0.25">
      <c r="A11" s="29" t="s">
        <v>16</v>
      </c>
      <c r="B11" s="60" t="s">
        <v>22</v>
      </c>
      <c r="C11" s="59">
        <v>120</v>
      </c>
      <c r="D11" s="59"/>
      <c r="E11" s="59"/>
      <c r="F11" s="76"/>
      <c r="G11" s="76"/>
      <c r="H11" s="76"/>
      <c r="I11" s="76"/>
    </row>
    <row r="12" spans="1:14" ht="15.6" customHeight="1" x14ac:dyDescent="0.25">
      <c r="A12" s="29" t="s">
        <v>17</v>
      </c>
      <c r="B12" s="60"/>
      <c r="C12" s="59"/>
      <c r="D12" s="59"/>
      <c r="E12" s="59"/>
      <c r="F12" s="76"/>
      <c r="G12" s="76"/>
      <c r="H12" s="76"/>
      <c r="I12" s="76"/>
    </row>
    <row r="13" spans="1:14" x14ac:dyDescent="0.25">
      <c r="A13" s="29" t="s">
        <v>16</v>
      </c>
      <c r="B13" s="60" t="s">
        <v>23</v>
      </c>
      <c r="C13" s="59"/>
      <c r="D13" s="59"/>
      <c r="E13" s="59"/>
      <c r="F13" s="76"/>
      <c r="G13" s="76"/>
      <c r="H13" s="76"/>
      <c r="I13" s="76"/>
    </row>
    <row r="14" spans="1:14" ht="12" customHeight="1" x14ac:dyDescent="0.25">
      <c r="A14" s="29"/>
      <c r="B14" s="60"/>
      <c r="C14" s="59"/>
      <c r="D14" s="59"/>
      <c r="E14" s="59"/>
      <c r="F14" s="76"/>
      <c r="G14" s="76"/>
      <c r="H14" s="76"/>
      <c r="I14" s="76"/>
    </row>
    <row r="15" spans="1:14" ht="24.6" customHeight="1" x14ac:dyDescent="0.25">
      <c r="A15" s="29" t="s">
        <v>18</v>
      </c>
      <c r="B15" s="60" t="s">
        <v>24</v>
      </c>
      <c r="C15" s="59">
        <v>130</v>
      </c>
      <c r="D15" s="59"/>
      <c r="E15" s="59">
        <v>131</v>
      </c>
      <c r="F15" s="78">
        <f>SUM(F17:F21)</f>
        <v>3204462</v>
      </c>
      <c r="G15" s="78">
        <f t="shared" ref="G15:H15" si="1">SUM(G17:G21)</f>
        <v>3129373</v>
      </c>
      <c r="H15" s="78">
        <f t="shared" si="1"/>
        <v>3163361</v>
      </c>
      <c r="I15" s="78">
        <f t="shared" ref="I15" si="2">I17+I18+I21</f>
        <v>0</v>
      </c>
    </row>
    <row r="16" spans="1:14" x14ac:dyDescent="0.25">
      <c r="A16" s="29" t="s">
        <v>16</v>
      </c>
      <c r="B16" s="60" t="s">
        <v>25</v>
      </c>
      <c r="C16" s="59">
        <v>130</v>
      </c>
      <c r="D16" s="59"/>
      <c r="E16" s="59"/>
      <c r="F16" s="76"/>
      <c r="G16" s="76"/>
      <c r="H16" s="76"/>
      <c r="I16" s="76"/>
      <c r="J16" s="100">
        <f>J17+J18</f>
        <v>9272196</v>
      </c>
    </row>
    <row r="17" spans="1:10" ht="13.9" customHeight="1" x14ac:dyDescent="0.25">
      <c r="A17" s="185" t="s">
        <v>19</v>
      </c>
      <c r="B17" s="60"/>
      <c r="C17" s="59"/>
      <c r="D17" s="75" t="s">
        <v>161</v>
      </c>
      <c r="E17" s="59">
        <v>131</v>
      </c>
      <c r="F17" s="149">
        <v>1264650</v>
      </c>
      <c r="G17" s="149">
        <v>1189561</v>
      </c>
      <c r="H17" s="149">
        <v>1223549</v>
      </c>
      <c r="I17" s="79">
        <v>0</v>
      </c>
      <c r="J17" s="100">
        <f>F17+G17+H17</f>
        <v>3677760</v>
      </c>
    </row>
    <row r="18" spans="1:10" ht="14.45" customHeight="1" x14ac:dyDescent="0.25">
      <c r="A18" s="197"/>
      <c r="B18" s="60"/>
      <c r="C18" s="59"/>
      <c r="D18" s="132" t="s">
        <v>175</v>
      </c>
      <c r="E18" s="133">
        <v>131</v>
      </c>
      <c r="F18" s="149">
        <v>1864812</v>
      </c>
      <c r="G18" s="149">
        <v>1864812</v>
      </c>
      <c r="H18" s="149">
        <v>1864812</v>
      </c>
      <c r="I18" s="79">
        <v>0</v>
      </c>
      <c r="J18" s="100">
        <f>F18+G18+H18</f>
        <v>5594436</v>
      </c>
    </row>
    <row r="19" spans="1:10" ht="14.45" customHeight="1" x14ac:dyDescent="0.25">
      <c r="A19" s="197"/>
      <c r="B19" s="60"/>
      <c r="C19" s="59"/>
      <c r="D19" s="132" t="s">
        <v>181</v>
      </c>
      <c r="E19" s="133">
        <v>131</v>
      </c>
      <c r="F19" s="134">
        <v>0</v>
      </c>
      <c r="G19" s="134"/>
      <c r="H19" s="134"/>
      <c r="I19" s="79"/>
      <c r="J19" s="100"/>
    </row>
    <row r="20" spans="1:10" ht="14.45" customHeight="1" x14ac:dyDescent="0.25">
      <c r="A20" s="186"/>
      <c r="B20" s="60"/>
      <c r="C20" s="59"/>
      <c r="D20" s="132" t="s">
        <v>179</v>
      </c>
      <c r="E20" s="133">
        <v>131</v>
      </c>
      <c r="F20" s="134">
        <v>0</v>
      </c>
      <c r="G20" s="134"/>
      <c r="H20" s="134"/>
      <c r="I20" s="79">
        <v>0</v>
      </c>
    </row>
    <row r="21" spans="1:10" ht="25.15" customHeight="1" x14ac:dyDescent="0.25">
      <c r="A21" s="81" t="s">
        <v>124</v>
      </c>
      <c r="B21" s="60"/>
      <c r="C21" s="59"/>
      <c r="D21" s="132" t="s">
        <v>125</v>
      </c>
      <c r="E21" s="133">
        <v>131</v>
      </c>
      <c r="F21" s="134">
        <v>75000</v>
      </c>
      <c r="G21" s="134">
        <v>75000</v>
      </c>
      <c r="H21" s="134">
        <v>75000</v>
      </c>
      <c r="I21" s="79">
        <v>0</v>
      </c>
    </row>
    <row r="22" spans="1:10" ht="25.5" x14ac:dyDescent="0.25">
      <c r="A22" s="29" t="s">
        <v>20</v>
      </c>
      <c r="B22" s="60" t="s">
        <v>26</v>
      </c>
      <c r="C22" s="59">
        <v>140</v>
      </c>
      <c r="D22" s="59"/>
      <c r="E22" s="59"/>
      <c r="F22" s="76"/>
      <c r="G22" s="76"/>
      <c r="H22" s="76"/>
      <c r="I22" s="76"/>
    </row>
    <row r="23" spans="1:10" x14ac:dyDescent="0.25">
      <c r="A23" s="29" t="s">
        <v>16</v>
      </c>
      <c r="B23" s="60" t="s">
        <v>27</v>
      </c>
      <c r="C23" s="59">
        <v>140</v>
      </c>
      <c r="D23" s="59"/>
      <c r="E23" s="59"/>
      <c r="F23" s="76"/>
      <c r="G23" s="76"/>
      <c r="H23" s="76"/>
      <c r="I23" s="76"/>
    </row>
    <row r="24" spans="1:10" ht="13.9" customHeight="1" x14ac:dyDescent="0.25">
      <c r="A24" s="29"/>
      <c r="B24" s="60"/>
      <c r="C24" s="59"/>
      <c r="D24" s="59"/>
      <c r="E24" s="59"/>
      <c r="F24" s="76"/>
      <c r="G24" s="76"/>
      <c r="H24" s="76"/>
      <c r="I24" s="76"/>
    </row>
    <row r="25" spans="1:10" ht="25.5" x14ac:dyDescent="0.25">
      <c r="A25" s="29" t="s">
        <v>28</v>
      </c>
      <c r="B25" s="60" t="s">
        <v>35</v>
      </c>
      <c r="C25" s="59">
        <v>150</v>
      </c>
      <c r="D25" s="59"/>
      <c r="E25" s="59"/>
      <c r="F25" s="76"/>
      <c r="G25" s="76"/>
      <c r="H25" s="76"/>
      <c r="I25" s="76"/>
    </row>
    <row r="26" spans="1:10" ht="10.15" customHeight="1" x14ac:dyDescent="0.25">
      <c r="A26" s="30" t="s">
        <v>16</v>
      </c>
      <c r="B26" s="60"/>
      <c r="C26" s="59"/>
      <c r="D26" s="59"/>
      <c r="E26" s="59"/>
      <c r="F26" s="76"/>
      <c r="G26" s="76"/>
      <c r="H26" s="76"/>
      <c r="I26" s="76"/>
    </row>
    <row r="27" spans="1:10" ht="8.4499999999999993" customHeight="1" x14ac:dyDescent="0.25">
      <c r="A27" s="82"/>
      <c r="B27" s="60"/>
      <c r="C27" s="59"/>
      <c r="D27" s="59"/>
      <c r="E27" s="59"/>
      <c r="F27" s="76"/>
      <c r="G27" s="76"/>
      <c r="H27" s="76"/>
      <c r="I27" s="76"/>
    </row>
    <row r="28" spans="1:10" x14ac:dyDescent="0.25">
      <c r="A28" s="83" t="s">
        <v>29</v>
      </c>
      <c r="B28" s="60">
        <v>1500</v>
      </c>
      <c r="C28" s="59">
        <v>150</v>
      </c>
      <c r="D28" s="59"/>
      <c r="E28" s="59"/>
      <c r="F28" s="78">
        <f>F30+F31</f>
        <v>0</v>
      </c>
      <c r="G28" s="78">
        <f t="shared" ref="G28:I28" si="3">G30+G31</f>
        <v>0</v>
      </c>
      <c r="H28" s="78">
        <f t="shared" si="3"/>
        <v>0</v>
      </c>
      <c r="I28" s="78">
        <f t="shared" si="3"/>
        <v>0</v>
      </c>
    </row>
    <row r="29" spans="1:10" x14ac:dyDescent="0.25">
      <c r="A29" s="83" t="s">
        <v>16</v>
      </c>
      <c r="B29" s="60">
        <v>1510</v>
      </c>
      <c r="C29" s="59">
        <v>150</v>
      </c>
      <c r="D29" s="59"/>
      <c r="E29" s="59"/>
      <c r="F29" s="79"/>
      <c r="G29" s="79"/>
      <c r="H29" s="79"/>
      <c r="I29" s="79"/>
    </row>
    <row r="30" spans="1:10" x14ac:dyDescent="0.25">
      <c r="A30" s="84" t="s">
        <v>30</v>
      </c>
      <c r="B30" s="60"/>
      <c r="C30" s="59"/>
      <c r="D30" s="75" t="s">
        <v>163</v>
      </c>
      <c r="E30" s="59">
        <v>152</v>
      </c>
      <c r="F30" s="79">
        <v>0</v>
      </c>
      <c r="G30" s="79">
        <v>0</v>
      </c>
      <c r="H30" s="79">
        <v>0</v>
      </c>
      <c r="I30" s="79">
        <v>0</v>
      </c>
      <c r="J30" s="100">
        <f>F30+G30+H30</f>
        <v>0</v>
      </c>
    </row>
    <row r="31" spans="1:10" ht="24" customHeight="1" x14ac:dyDescent="0.25">
      <c r="A31" s="84" t="s">
        <v>31</v>
      </c>
      <c r="B31" s="60">
        <v>1520</v>
      </c>
      <c r="C31" s="59">
        <v>150</v>
      </c>
      <c r="D31" s="59"/>
      <c r="E31" s="59"/>
      <c r="F31" s="76"/>
      <c r="G31" s="76"/>
      <c r="H31" s="76"/>
      <c r="I31" s="76"/>
    </row>
    <row r="32" spans="1:10" ht="12.6" customHeight="1" x14ac:dyDescent="0.25">
      <c r="A32" s="83"/>
      <c r="B32" s="60"/>
      <c r="C32" s="59"/>
      <c r="D32" s="59"/>
      <c r="E32" s="59"/>
      <c r="F32" s="76"/>
      <c r="G32" s="76"/>
      <c r="H32" s="76"/>
      <c r="I32" s="76"/>
    </row>
    <row r="33" spans="1:9" x14ac:dyDescent="0.25">
      <c r="A33" s="83" t="s">
        <v>32</v>
      </c>
      <c r="B33" s="60">
        <v>1900</v>
      </c>
      <c r="C33" s="59"/>
      <c r="D33" s="59"/>
      <c r="E33" s="59"/>
      <c r="F33" s="76"/>
      <c r="G33" s="76"/>
      <c r="H33" s="76"/>
      <c r="I33" s="76"/>
    </row>
    <row r="34" spans="1:9" x14ac:dyDescent="0.25">
      <c r="A34" s="83" t="s">
        <v>16</v>
      </c>
      <c r="B34" s="60"/>
      <c r="C34" s="59"/>
      <c r="D34" s="59"/>
      <c r="E34" s="59"/>
      <c r="F34" s="76"/>
      <c r="G34" s="76"/>
      <c r="H34" s="76"/>
      <c r="I34" s="76"/>
    </row>
    <row r="35" spans="1:9" ht="10.9" customHeight="1" x14ac:dyDescent="0.25">
      <c r="A35" s="83"/>
      <c r="B35" s="60"/>
      <c r="C35" s="59"/>
      <c r="D35" s="59"/>
      <c r="E35" s="59"/>
      <c r="F35" s="76"/>
      <c r="G35" s="76"/>
      <c r="H35" s="76"/>
      <c r="I35" s="76"/>
    </row>
    <row r="36" spans="1:9" x14ac:dyDescent="0.25">
      <c r="A36" s="83" t="s">
        <v>142</v>
      </c>
      <c r="B36" s="60">
        <v>1980</v>
      </c>
      <c r="C36" s="59" t="s">
        <v>12</v>
      </c>
      <c r="D36" s="59"/>
      <c r="E36" s="59"/>
      <c r="F36" s="76"/>
      <c r="G36" s="76"/>
      <c r="H36" s="76"/>
      <c r="I36" s="76"/>
    </row>
    <row r="37" spans="1:9" x14ac:dyDescent="0.25">
      <c r="A37" s="83" t="s">
        <v>33</v>
      </c>
      <c r="B37" s="60">
        <v>1981</v>
      </c>
      <c r="C37" s="59">
        <v>510</v>
      </c>
      <c r="D37" s="59"/>
      <c r="E37" s="59"/>
      <c r="F37" s="76"/>
      <c r="G37" s="76"/>
      <c r="H37" s="76"/>
      <c r="I37" s="76" t="s">
        <v>12</v>
      </c>
    </row>
    <row r="38" spans="1:9" ht="39" x14ac:dyDescent="0.25">
      <c r="A38" s="83" t="s">
        <v>34</v>
      </c>
      <c r="B38" s="60"/>
      <c r="C38" s="59"/>
      <c r="D38" s="59"/>
      <c r="E38" s="59"/>
      <c r="F38" s="76"/>
      <c r="G38" s="76"/>
      <c r="H38" s="76"/>
      <c r="I38" s="76"/>
    </row>
    <row r="39" spans="1:9" ht="12.6" customHeight="1" x14ac:dyDescent="0.25">
      <c r="A39" s="83"/>
      <c r="B39" s="59"/>
      <c r="C39" s="59"/>
      <c r="D39" s="59"/>
      <c r="E39" s="59"/>
      <c r="F39" s="76"/>
      <c r="G39" s="76"/>
      <c r="H39" s="76"/>
      <c r="I39" s="76"/>
    </row>
    <row r="40" spans="1:9" ht="15.6" customHeight="1" x14ac:dyDescent="0.25">
      <c r="A40" s="73" t="s">
        <v>36</v>
      </c>
      <c r="B40" s="63">
        <v>2000</v>
      </c>
      <c r="C40" s="64" t="s">
        <v>12</v>
      </c>
      <c r="D40" s="65"/>
      <c r="E40" s="65"/>
      <c r="F40" s="86">
        <f>F45+F50+F54+F56+F67+F79+F86+F112</f>
        <v>3204462</v>
      </c>
      <c r="G40" s="86">
        <f t="shared" ref="G40:H40" si="4">G45+G50+G54+G56+G67+G79+G86+G112</f>
        <v>3129373</v>
      </c>
      <c r="H40" s="86">
        <f t="shared" si="4"/>
        <v>3163361</v>
      </c>
      <c r="I40" s="64"/>
    </row>
    <row r="41" spans="1:9" ht="13.15" customHeight="1" x14ac:dyDescent="0.25">
      <c r="A41" s="66" t="s">
        <v>16</v>
      </c>
      <c r="B41" s="194">
        <v>2100</v>
      </c>
      <c r="C41" s="195" t="s">
        <v>12</v>
      </c>
      <c r="D41" s="196"/>
      <c r="E41" s="196"/>
      <c r="F41" s="183">
        <f>F43+F53+F55</f>
        <v>2733612</v>
      </c>
      <c r="G41" s="183">
        <f t="shared" ref="G41:H41" si="5">G43+G53+G55</f>
        <v>2679912</v>
      </c>
      <c r="H41" s="183">
        <f t="shared" si="5"/>
        <v>2649982</v>
      </c>
      <c r="I41" s="184" t="s">
        <v>12</v>
      </c>
    </row>
    <row r="42" spans="1:9" ht="12.6" customHeight="1" x14ac:dyDescent="0.25">
      <c r="A42" s="67" t="s">
        <v>37</v>
      </c>
      <c r="B42" s="194"/>
      <c r="C42" s="195"/>
      <c r="D42" s="196"/>
      <c r="E42" s="196"/>
      <c r="F42" s="183"/>
      <c r="G42" s="183"/>
      <c r="H42" s="183"/>
      <c r="I42" s="184"/>
    </row>
    <row r="43" spans="1:9" ht="15" x14ac:dyDescent="0.25">
      <c r="A43" s="88" t="s">
        <v>16</v>
      </c>
      <c r="B43" s="195">
        <v>2110</v>
      </c>
      <c r="C43" s="195">
        <v>111</v>
      </c>
      <c r="D43" s="196"/>
      <c r="E43" s="195">
        <v>0</v>
      </c>
      <c r="F43" s="183">
        <f>F45+F50</f>
        <v>2099560</v>
      </c>
      <c r="G43" s="183">
        <f t="shared" ref="G43:H43" si="6">G45+G50</f>
        <v>2058316</v>
      </c>
      <c r="H43" s="183">
        <f t="shared" si="6"/>
        <v>2035328</v>
      </c>
      <c r="I43" s="184" t="s">
        <v>12</v>
      </c>
    </row>
    <row r="44" spans="1:9" ht="13.15" customHeight="1" x14ac:dyDescent="0.25">
      <c r="A44" s="88" t="s">
        <v>38</v>
      </c>
      <c r="B44" s="195"/>
      <c r="C44" s="195"/>
      <c r="D44" s="196"/>
      <c r="E44" s="195"/>
      <c r="F44" s="183"/>
      <c r="G44" s="183"/>
      <c r="H44" s="183"/>
      <c r="I44" s="184"/>
    </row>
    <row r="45" spans="1:9" ht="16.149999999999999" customHeight="1" x14ac:dyDescent="0.25">
      <c r="A45" s="102" t="s">
        <v>39</v>
      </c>
      <c r="B45" s="69"/>
      <c r="C45" s="69">
        <v>111</v>
      </c>
      <c r="D45" s="70"/>
      <c r="E45" s="69">
        <v>211</v>
      </c>
      <c r="F45" s="117">
        <f>F46+F47+F48+F49</f>
        <v>2099560</v>
      </c>
      <c r="G45" s="117">
        <f t="shared" ref="G45:H45" si="7">G46+G47</f>
        <v>2058316</v>
      </c>
      <c r="H45" s="117">
        <f t="shared" si="7"/>
        <v>2035328</v>
      </c>
      <c r="I45" s="114" t="s">
        <v>12</v>
      </c>
    </row>
    <row r="46" spans="1:9" ht="15" customHeight="1" x14ac:dyDescent="0.25">
      <c r="A46" s="68"/>
      <c r="B46" s="30"/>
      <c r="C46" s="30"/>
      <c r="D46" s="132" t="s">
        <v>168</v>
      </c>
      <c r="E46" s="135">
        <v>211</v>
      </c>
      <c r="F46" s="148">
        <v>694163</v>
      </c>
      <c r="G46" s="148">
        <v>652919</v>
      </c>
      <c r="H46" s="148">
        <v>629931</v>
      </c>
      <c r="I46" s="114" t="s">
        <v>12</v>
      </c>
    </row>
    <row r="47" spans="1:9" x14ac:dyDescent="0.25">
      <c r="A47" s="68"/>
      <c r="B47" s="30"/>
      <c r="C47" s="30"/>
      <c r="D47" s="132" t="s">
        <v>175</v>
      </c>
      <c r="E47" s="135">
        <v>211</v>
      </c>
      <c r="F47" s="148">
        <f>1480780-75383</f>
        <v>1405397</v>
      </c>
      <c r="G47" s="148">
        <v>1405397</v>
      </c>
      <c r="H47" s="148">
        <v>1405397</v>
      </c>
      <c r="I47" s="114" t="s">
        <v>12</v>
      </c>
    </row>
    <row r="48" spans="1:9" x14ac:dyDescent="0.25">
      <c r="A48" s="68"/>
      <c r="B48" s="144"/>
      <c r="C48" s="144"/>
      <c r="D48" s="132" t="s">
        <v>181</v>
      </c>
      <c r="E48" s="146">
        <v>211</v>
      </c>
      <c r="F48" s="145">
        <v>0</v>
      </c>
      <c r="G48" s="145"/>
      <c r="H48" s="145"/>
      <c r="I48" s="143"/>
    </row>
    <row r="49" spans="1:9" x14ac:dyDescent="0.25">
      <c r="A49" s="68"/>
      <c r="B49" s="144"/>
      <c r="C49" s="144"/>
      <c r="D49" s="132" t="s">
        <v>179</v>
      </c>
      <c r="E49" s="146">
        <v>211</v>
      </c>
      <c r="F49" s="145">
        <v>0</v>
      </c>
      <c r="G49" s="145"/>
      <c r="H49" s="145"/>
      <c r="I49" s="143"/>
    </row>
    <row r="50" spans="1:9" ht="25.5" x14ac:dyDescent="0.25">
      <c r="A50" s="102" t="s">
        <v>143</v>
      </c>
      <c r="B50" s="69"/>
      <c r="C50" s="69">
        <v>111</v>
      </c>
      <c r="D50" s="70"/>
      <c r="E50" s="69">
        <v>266</v>
      </c>
      <c r="F50" s="117">
        <f>F51+F52</f>
        <v>0</v>
      </c>
      <c r="G50" s="117">
        <f t="shared" ref="G50:H50" si="8">G51+G52</f>
        <v>0</v>
      </c>
      <c r="H50" s="117">
        <f t="shared" si="8"/>
        <v>0</v>
      </c>
      <c r="I50" s="114" t="s">
        <v>12</v>
      </c>
    </row>
    <row r="51" spans="1:9" x14ac:dyDescent="0.25">
      <c r="A51" s="68"/>
      <c r="B51" s="30"/>
      <c r="C51" s="30"/>
      <c r="D51" s="75" t="s">
        <v>161</v>
      </c>
      <c r="E51" s="30">
        <v>266</v>
      </c>
      <c r="F51" s="113"/>
      <c r="G51" s="113"/>
      <c r="H51" s="113"/>
      <c r="I51" s="114"/>
    </row>
    <row r="52" spans="1:9" x14ac:dyDescent="0.25">
      <c r="A52" s="68"/>
      <c r="B52" s="30"/>
      <c r="C52" s="30"/>
      <c r="D52" s="75" t="s">
        <v>176</v>
      </c>
      <c r="E52" s="30">
        <v>266</v>
      </c>
      <c r="F52" s="148">
        <v>0</v>
      </c>
      <c r="G52" s="113"/>
      <c r="H52" s="113"/>
      <c r="I52" s="114"/>
    </row>
    <row r="53" spans="1:9" ht="37.9" customHeight="1" x14ac:dyDescent="0.25">
      <c r="A53" s="88" t="s">
        <v>40</v>
      </c>
      <c r="B53" s="30">
        <v>2120</v>
      </c>
      <c r="C53" s="30">
        <v>112</v>
      </c>
      <c r="D53" s="29"/>
      <c r="E53" s="30">
        <v>0</v>
      </c>
      <c r="F53" s="113"/>
      <c r="G53" s="113"/>
      <c r="H53" s="113"/>
      <c r="I53" s="114" t="s">
        <v>12</v>
      </c>
    </row>
    <row r="54" spans="1:9" ht="25.5" x14ac:dyDescent="0.25">
      <c r="A54" s="88" t="s">
        <v>41</v>
      </c>
      <c r="B54" s="30"/>
      <c r="C54" s="30">
        <v>112</v>
      </c>
      <c r="D54" s="29"/>
      <c r="E54" s="30">
        <v>212</v>
      </c>
      <c r="F54" s="113"/>
      <c r="G54" s="113"/>
      <c r="H54" s="113"/>
      <c r="I54" s="114" t="s">
        <v>12</v>
      </c>
    </row>
    <row r="55" spans="1:9" ht="61.9" customHeight="1" x14ac:dyDescent="0.25">
      <c r="A55" s="102" t="s">
        <v>146</v>
      </c>
      <c r="B55" s="69">
        <v>2140</v>
      </c>
      <c r="C55" s="69">
        <v>119</v>
      </c>
      <c r="D55" s="70"/>
      <c r="E55" s="69">
        <v>0</v>
      </c>
      <c r="F55" s="117">
        <f>F56</f>
        <v>634052</v>
      </c>
      <c r="G55" s="117">
        <f t="shared" ref="G55:H55" si="9">G56</f>
        <v>621596</v>
      </c>
      <c r="H55" s="117">
        <f t="shared" si="9"/>
        <v>614654</v>
      </c>
      <c r="I55" s="114" t="s">
        <v>12</v>
      </c>
    </row>
    <row r="56" spans="1:9" ht="15" customHeight="1" x14ac:dyDescent="0.25">
      <c r="A56" s="102" t="s">
        <v>16</v>
      </c>
      <c r="B56" s="194">
        <v>2141</v>
      </c>
      <c r="C56" s="194">
        <v>119</v>
      </c>
      <c r="D56" s="198"/>
      <c r="E56" s="194">
        <v>213</v>
      </c>
      <c r="F56" s="183">
        <f>F58+F59+F60+F61</f>
        <v>634052</v>
      </c>
      <c r="G56" s="183">
        <f t="shared" ref="G56:H56" si="10">G58+G59+G60+G61</f>
        <v>621596</v>
      </c>
      <c r="H56" s="183">
        <f t="shared" si="10"/>
        <v>614654</v>
      </c>
      <c r="I56" s="184" t="s">
        <v>12</v>
      </c>
    </row>
    <row r="57" spans="1:9" ht="25.15" customHeight="1" x14ac:dyDescent="0.25">
      <c r="A57" s="102" t="s">
        <v>42</v>
      </c>
      <c r="B57" s="194"/>
      <c r="C57" s="194"/>
      <c r="D57" s="198"/>
      <c r="E57" s="194"/>
      <c r="F57" s="183"/>
      <c r="G57" s="183"/>
      <c r="H57" s="183"/>
      <c r="I57" s="184"/>
    </row>
    <row r="58" spans="1:9" x14ac:dyDescent="0.25">
      <c r="A58" s="71"/>
      <c r="B58" s="30"/>
      <c r="C58" s="30"/>
      <c r="D58" s="132" t="s">
        <v>168</v>
      </c>
      <c r="E58" s="135">
        <v>213</v>
      </c>
      <c r="F58" s="148">
        <v>209637</v>
      </c>
      <c r="G58" s="148">
        <v>197181</v>
      </c>
      <c r="H58" s="148">
        <v>190239</v>
      </c>
      <c r="I58" s="114"/>
    </row>
    <row r="59" spans="1:9" x14ac:dyDescent="0.25">
      <c r="A59" s="71"/>
      <c r="B59" s="30"/>
      <c r="C59" s="30"/>
      <c r="D59" s="132" t="s">
        <v>175</v>
      </c>
      <c r="E59" s="135">
        <v>213</v>
      </c>
      <c r="F59" s="148">
        <v>424415</v>
      </c>
      <c r="G59" s="148">
        <v>424415</v>
      </c>
      <c r="H59" s="148">
        <v>424415</v>
      </c>
      <c r="I59" s="114"/>
    </row>
    <row r="60" spans="1:9" x14ac:dyDescent="0.25">
      <c r="A60" s="74"/>
      <c r="B60" s="144"/>
      <c r="C60" s="144"/>
      <c r="D60" s="132" t="s">
        <v>181</v>
      </c>
      <c r="E60" s="146">
        <v>213</v>
      </c>
      <c r="F60" s="145">
        <v>0</v>
      </c>
      <c r="G60" s="145"/>
      <c r="H60" s="145"/>
      <c r="I60" s="143"/>
    </row>
    <row r="61" spans="1:9" x14ac:dyDescent="0.25">
      <c r="A61" s="74"/>
      <c r="B61" s="144"/>
      <c r="C61" s="144"/>
      <c r="D61" s="132" t="s">
        <v>179</v>
      </c>
      <c r="E61" s="146">
        <v>213</v>
      </c>
      <c r="F61" s="145">
        <v>0</v>
      </c>
      <c r="G61" s="145"/>
      <c r="H61" s="145"/>
      <c r="I61" s="143"/>
    </row>
    <row r="62" spans="1:9" ht="24.6" customHeight="1" x14ac:dyDescent="0.25">
      <c r="A62" s="67" t="s">
        <v>43</v>
      </c>
      <c r="B62" s="69">
        <v>2200</v>
      </c>
      <c r="C62" s="30">
        <v>300</v>
      </c>
      <c r="D62" s="29"/>
      <c r="E62" s="29"/>
      <c r="F62" s="113"/>
      <c r="G62" s="113"/>
      <c r="H62" s="113"/>
      <c r="I62" s="114" t="s">
        <v>12</v>
      </c>
    </row>
    <row r="63" spans="1:9" ht="15" x14ac:dyDescent="0.25">
      <c r="A63" s="68" t="s">
        <v>16</v>
      </c>
      <c r="B63" s="195">
        <v>2210</v>
      </c>
      <c r="C63" s="195">
        <v>320</v>
      </c>
      <c r="D63" s="196"/>
      <c r="E63" s="196"/>
      <c r="F63" s="199"/>
      <c r="G63" s="199"/>
      <c r="H63" s="199"/>
      <c r="I63" s="184" t="s">
        <v>12</v>
      </c>
    </row>
    <row r="64" spans="1:9" ht="37.9" customHeight="1" x14ac:dyDescent="0.25">
      <c r="A64" s="68" t="s">
        <v>44</v>
      </c>
      <c r="B64" s="195"/>
      <c r="C64" s="195"/>
      <c r="D64" s="196"/>
      <c r="E64" s="196"/>
      <c r="F64" s="199"/>
      <c r="G64" s="199"/>
      <c r="H64" s="199"/>
      <c r="I64" s="184"/>
    </row>
    <row r="65" spans="1:9" ht="15" x14ac:dyDescent="0.25">
      <c r="A65" s="71" t="s">
        <v>33</v>
      </c>
      <c r="B65" s="195">
        <v>2211</v>
      </c>
      <c r="C65" s="195">
        <v>321</v>
      </c>
      <c r="D65" s="196"/>
      <c r="E65" s="196"/>
      <c r="F65" s="199"/>
      <c r="G65" s="199"/>
      <c r="H65" s="199"/>
      <c r="I65" s="184" t="s">
        <v>12</v>
      </c>
    </row>
    <row r="66" spans="1:9" ht="52.15" customHeight="1" x14ac:dyDescent="0.25">
      <c r="A66" s="71" t="s">
        <v>45</v>
      </c>
      <c r="B66" s="195"/>
      <c r="C66" s="195"/>
      <c r="D66" s="196"/>
      <c r="E66" s="196"/>
      <c r="F66" s="199"/>
      <c r="G66" s="199"/>
      <c r="H66" s="199"/>
      <c r="I66" s="184"/>
    </row>
    <row r="67" spans="1:9" ht="25.5" x14ac:dyDescent="0.25">
      <c r="A67" s="67" t="s">
        <v>46</v>
      </c>
      <c r="B67" s="69">
        <v>2300</v>
      </c>
      <c r="C67" s="30">
        <v>850</v>
      </c>
      <c r="D67" s="29"/>
      <c r="E67" s="29"/>
      <c r="F67" s="117">
        <f>F68+F69+F71</f>
        <v>2000</v>
      </c>
      <c r="G67" s="121">
        <f t="shared" ref="G67:H67" si="11">G68+G69+G71</f>
        <v>2000</v>
      </c>
      <c r="H67" s="121">
        <f t="shared" si="11"/>
        <v>2000</v>
      </c>
      <c r="I67" s="114" t="s">
        <v>12</v>
      </c>
    </row>
    <row r="68" spans="1:9" ht="14.45" customHeight="1" x14ac:dyDescent="0.25">
      <c r="A68" s="68" t="s">
        <v>33</v>
      </c>
      <c r="B68" s="195">
        <v>2310</v>
      </c>
      <c r="C68" s="195">
        <v>851</v>
      </c>
      <c r="D68" s="137"/>
      <c r="E68" s="201">
        <v>291</v>
      </c>
      <c r="F68" s="138"/>
      <c r="G68" s="138"/>
      <c r="H68" s="138"/>
      <c r="I68" s="184" t="s">
        <v>12</v>
      </c>
    </row>
    <row r="69" spans="1:9" ht="25.5" x14ac:dyDescent="0.25">
      <c r="A69" s="68" t="s">
        <v>47</v>
      </c>
      <c r="B69" s="195"/>
      <c r="C69" s="195"/>
      <c r="D69" s="132" t="s">
        <v>168</v>
      </c>
      <c r="E69" s="201"/>
      <c r="F69" s="159">
        <v>1800</v>
      </c>
      <c r="G69" s="159">
        <v>2000</v>
      </c>
      <c r="H69" s="159">
        <v>2000</v>
      </c>
      <c r="I69" s="184"/>
    </row>
    <row r="70" spans="1:9" ht="52.9" customHeight="1" x14ac:dyDescent="0.25">
      <c r="A70" s="68" t="s">
        <v>48</v>
      </c>
      <c r="B70" s="30">
        <v>2320</v>
      </c>
      <c r="C70" s="30">
        <v>852</v>
      </c>
      <c r="D70" s="132" t="s">
        <v>168</v>
      </c>
      <c r="E70" s="135">
        <v>291</v>
      </c>
      <c r="F70" s="136"/>
      <c r="G70" s="136"/>
      <c r="H70" s="136"/>
      <c r="I70" s="114" t="s">
        <v>12</v>
      </c>
    </row>
    <row r="71" spans="1:9" ht="28.15" customHeight="1" x14ac:dyDescent="0.25">
      <c r="A71" s="68" t="s">
        <v>147</v>
      </c>
      <c r="B71" s="30">
        <v>2330</v>
      </c>
      <c r="C71" s="30">
        <v>853</v>
      </c>
      <c r="D71" s="132"/>
      <c r="E71" s="135">
        <v>0</v>
      </c>
      <c r="F71" s="139">
        <f>F72+F73+F74+F75</f>
        <v>200</v>
      </c>
      <c r="G71" s="139">
        <f t="shared" ref="G71:H71" si="12">G72+G73+G74+G75</f>
        <v>0</v>
      </c>
      <c r="H71" s="139">
        <f t="shared" si="12"/>
        <v>0</v>
      </c>
      <c r="I71" s="114" t="s">
        <v>12</v>
      </c>
    </row>
    <row r="72" spans="1:9" x14ac:dyDescent="0.25">
      <c r="A72" s="68" t="s">
        <v>49</v>
      </c>
      <c r="B72" s="30"/>
      <c r="C72" s="115">
        <v>853</v>
      </c>
      <c r="D72" s="132" t="s">
        <v>168</v>
      </c>
      <c r="E72" s="135">
        <v>291</v>
      </c>
      <c r="F72" s="148">
        <f>100</f>
        <v>100</v>
      </c>
      <c r="G72" s="136">
        <v>0</v>
      </c>
      <c r="H72" s="136">
        <v>0</v>
      </c>
      <c r="I72" s="114"/>
    </row>
    <row r="73" spans="1:9" ht="38.25" x14ac:dyDescent="0.25">
      <c r="A73" s="68" t="s">
        <v>144</v>
      </c>
      <c r="B73" s="30"/>
      <c r="C73" s="115">
        <v>853</v>
      </c>
      <c r="D73" s="132" t="s">
        <v>168</v>
      </c>
      <c r="E73" s="135">
        <v>292</v>
      </c>
      <c r="F73" s="136">
        <f>0</f>
        <v>0</v>
      </c>
      <c r="G73" s="136">
        <v>0</v>
      </c>
      <c r="H73" s="136">
        <v>0</v>
      </c>
      <c r="I73" s="114"/>
    </row>
    <row r="74" spans="1:9" ht="38.25" x14ac:dyDescent="0.25">
      <c r="A74" s="68" t="s">
        <v>145</v>
      </c>
      <c r="B74" s="30"/>
      <c r="C74" s="115">
        <v>853</v>
      </c>
      <c r="D74" s="132" t="s">
        <v>168</v>
      </c>
      <c r="E74" s="135">
        <v>293</v>
      </c>
      <c r="F74" s="148">
        <f>100</f>
        <v>100</v>
      </c>
      <c r="G74" s="136"/>
      <c r="H74" s="136"/>
      <c r="I74" s="114"/>
    </row>
    <row r="75" spans="1:9" x14ac:dyDescent="0.25">
      <c r="A75" s="68" t="s">
        <v>50</v>
      </c>
      <c r="B75" s="30"/>
      <c r="C75" s="30">
        <v>853</v>
      </c>
      <c r="D75" s="132" t="s">
        <v>168</v>
      </c>
      <c r="E75" s="135">
        <v>295</v>
      </c>
      <c r="F75" s="136">
        <v>0</v>
      </c>
      <c r="G75" s="136"/>
      <c r="H75" s="136"/>
      <c r="I75" s="114"/>
    </row>
    <row r="76" spans="1:9" ht="26.45" customHeight="1" x14ac:dyDescent="0.25">
      <c r="A76" s="67" t="s">
        <v>51</v>
      </c>
      <c r="B76" s="69">
        <v>2500</v>
      </c>
      <c r="C76" s="30" t="s">
        <v>12</v>
      </c>
      <c r="D76" s="29"/>
      <c r="E76" s="30"/>
      <c r="F76" s="113"/>
      <c r="G76" s="113"/>
      <c r="H76" s="113"/>
      <c r="I76" s="114" t="s">
        <v>12</v>
      </c>
    </row>
    <row r="77" spans="1:9" ht="63.6" customHeight="1" x14ac:dyDescent="0.25">
      <c r="A77" s="68" t="s">
        <v>52</v>
      </c>
      <c r="B77" s="30">
        <v>2520</v>
      </c>
      <c r="C77" s="30">
        <v>831</v>
      </c>
      <c r="D77" s="29"/>
      <c r="E77" s="30"/>
      <c r="F77" s="113"/>
      <c r="G77" s="113"/>
      <c r="H77" s="113"/>
      <c r="I77" s="114" t="s">
        <v>12</v>
      </c>
    </row>
    <row r="78" spans="1:9" s="99" customFormat="1" ht="25.5" x14ac:dyDescent="0.25">
      <c r="A78" s="98" t="s">
        <v>131</v>
      </c>
      <c r="B78" s="72">
        <v>2600</v>
      </c>
      <c r="C78" s="72" t="s">
        <v>12</v>
      </c>
      <c r="D78" s="73"/>
      <c r="E78" s="72">
        <v>0</v>
      </c>
      <c r="F78" s="86">
        <f>F79+F86+F112</f>
        <v>468850</v>
      </c>
      <c r="G78" s="86">
        <f t="shared" ref="G78:H78" si="13">G79+G86+G112</f>
        <v>447461</v>
      </c>
      <c r="H78" s="86">
        <f t="shared" si="13"/>
        <v>511379</v>
      </c>
      <c r="I78" s="86">
        <f t="shared" ref="I78" si="14">I79+I86</f>
        <v>0</v>
      </c>
    </row>
    <row r="79" spans="1:9" ht="38.450000000000003" customHeight="1" x14ac:dyDescent="0.25">
      <c r="A79" s="104" t="s">
        <v>155</v>
      </c>
      <c r="B79" s="69">
        <v>2630</v>
      </c>
      <c r="C79" s="69">
        <v>243</v>
      </c>
      <c r="D79" s="70"/>
      <c r="E79" s="69">
        <v>0</v>
      </c>
      <c r="F79" s="113"/>
      <c r="G79" s="113"/>
      <c r="H79" s="113"/>
      <c r="I79" s="114"/>
    </row>
    <row r="80" spans="1:9" x14ac:dyDescent="0.25">
      <c r="A80" s="88" t="s">
        <v>53</v>
      </c>
      <c r="B80" s="30"/>
      <c r="C80" s="30"/>
      <c r="D80" s="29"/>
      <c r="E80" s="30">
        <v>222</v>
      </c>
      <c r="F80" s="113"/>
      <c r="G80" s="113"/>
      <c r="H80" s="113"/>
      <c r="I80" s="114"/>
    </row>
    <row r="81" spans="1:12" ht="25.5" x14ac:dyDescent="0.25">
      <c r="A81" s="88" t="s">
        <v>54</v>
      </c>
      <c r="B81" s="30"/>
      <c r="C81" s="30"/>
      <c r="D81" s="29"/>
      <c r="E81" s="30">
        <v>225</v>
      </c>
      <c r="F81" s="113"/>
      <c r="G81" s="113"/>
      <c r="H81" s="113"/>
      <c r="I81" s="114"/>
    </row>
    <row r="82" spans="1:12" x14ac:dyDescent="0.25">
      <c r="A82" s="88" t="s">
        <v>55</v>
      </c>
      <c r="B82" s="30"/>
      <c r="C82" s="30"/>
      <c r="D82" s="29"/>
      <c r="E82" s="30">
        <v>226</v>
      </c>
      <c r="F82" s="113"/>
      <c r="G82" s="113"/>
      <c r="H82" s="113"/>
      <c r="I82" s="114"/>
    </row>
    <row r="83" spans="1:12" ht="25.5" x14ac:dyDescent="0.25">
      <c r="A83" s="88" t="s">
        <v>56</v>
      </c>
      <c r="B83" s="29"/>
      <c r="C83" s="29"/>
      <c r="D83" s="29"/>
      <c r="E83" s="30">
        <v>310</v>
      </c>
      <c r="F83" s="113"/>
      <c r="G83" s="113"/>
      <c r="H83" s="113"/>
      <c r="I83" s="114"/>
    </row>
    <row r="84" spans="1:12" ht="25.5" x14ac:dyDescent="0.25">
      <c r="A84" s="88" t="s">
        <v>57</v>
      </c>
      <c r="B84" s="29"/>
      <c r="C84" s="29"/>
      <c r="D84" s="29"/>
      <c r="E84" s="30">
        <v>344</v>
      </c>
      <c r="F84" s="113"/>
      <c r="G84" s="113"/>
      <c r="H84" s="113"/>
      <c r="I84" s="114"/>
    </row>
    <row r="85" spans="1:12" ht="25.5" x14ac:dyDescent="0.25">
      <c r="A85" s="88" t="s">
        <v>58</v>
      </c>
      <c r="B85" s="29"/>
      <c r="C85" s="29"/>
      <c r="D85" s="29"/>
      <c r="E85" s="30">
        <v>346</v>
      </c>
      <c r="F85" s="113"/>
      <c r="G85" s="113"/>
      <c r="H85" s="113"/>
      <c r="I85" s="114"/>
    </row>
    <row r="86" spans="1:12" ht="25.5" x14ac:dyDescent="0.25">
      <c r="A86" s="103" t="s">
        <v>59</v>
      </c>
      <c r="B86" s="72">
        <v>2640</v>
      </c>
      <c r="C86" s="72">
        <v>244</v>
      </c>
      <c r="D86" s="73"/>
      <c r="E86" s="72">
        <v>0</v>
      </c>
      <c r="F86" s="86">
        <f>F88+F89+F90+F91+F92+F94+F96+F97+F98+F99+F100+F102+F103+F104+F105+F106+F107+F108+F109+F110+F111</f>
        <v>258850</v>
      </c>
      <c r="G86" s="86">
        <f t="shared" ref="G86:H86" si="15">G88+G89+G90+G91+G92+G94+G96+G97+G98+G99+G100+G102+G103+G104+G105+G106+G107+G108+G109+G110+G111</f>
        <v>242645</v>
      </c>
      <c r="H86" s="86">
        <f t="shared" si="15"/>
        <v>301379</v>
      </c>
      <c r="I86" s="63">
        <f>I88+I89+I90+I91+I92+I94+I96+I98+I99+I100+I104+I105+I106+I108+I110+I111+I112+I113</f>
        <v>0</v>
      </c>
      <c r="J86" s="100"/>
      <c r="K86" s="100"/>
      <c r="L86" s="100"/>
    </row>
    <row r="87" spans="1:12" ht="14.45" customHeight="1" x14ac:dyDescent="0.25">
      <c r="A87" s="74" t="s">
        <v>33</v>
      </c>
      <c r="B87" s="32"/>
      <c r="C87" s="32"/>
      <c r="D87" s="32"/>
      <c r="E87" s="32"/>
      <c r="F87" s="113"/>
      <c r="G87" s="113"/>
      <c r="H87" s="113"/>
      <c r="I87" s="114"/>
    </row>
    <row r="88" spans="1:12" x14ac:dyDescent="0.25">
      <c r="A88" s="66" t="s">
        <v>60</v>
      </c>
      <c r="B88" s="29"/>
      <c r="C88" s="29"/>
      <c r="D88" s="132" t="s">
        <v>175</v>
      </c>
      <c r="E88" s="135">
        <v>221</v>
      </c>
      <c r="F88" s="148">
        <v>25000</v>
      </c>
      <c r="G88" s="148">
        <v>25000</v>
      </c>
      <c r="H88" s="148">
        <v>25000</v>
      </c>
      <c r="I88" s="114"/>
      <c r="J88" s="100"/>
      <c r="K88" s="100"/>
      <c r="L88" s="100"/>
    </row>
    <row r="89" spans="1:12" x14ac:dyDescent="0.25">
      <c r="A89" s="66" t="s">
        <v>53</v>
      </c>
      <c r="B89" s="29"/>
      <c r="C89" s="29"/>
      <c r="D89" s="29"/>
      <c r="E89" s="30">
        <v>222</v>
      </c>
      <c r="F89" s="113"/>
      <c r="G89" s="113"/>
      <c r="H89" s="113"/>
      <c r="I89" s="114"/>
      <c r="J89" s="100"/>
      <c r="K89" s="100"/>
      <c r="L89" s="100"/>
    </row>
    <row r="90" spans="1:12" x14ac:dyDescent="0.25">
      <c r="A90" s="66" t="s">
        <v>61</v>
      </c>
      <c r="B90" s="29"/>
      <c r="C90" s="29"/>
      <c r="D90" s="132" t="s">
        <v>168</v>
      </c>
      <c r="E90" s="30">
        <v>223</v>
      </c>
      <c r="F90" s="148">
        <v>1500</v>
      </c>
      <c r="G90" s="148">
        <v>1500</v>
      </c>
      <c r="H90" s="148">
        <v>1500</v>
      </c>
      <c r="I90" s="114">
        <v>0</v>
      </c>
      <c r="J90" s="100"/>
      <c r="K90" s="100"/>
      <c r="L90" s="100"/>
    </row>
    <row r="91" spans="1:12" ht="54" customHeight="1" x14ac:dyDescent="0.25">
      <c r="A91" s="66" t="s">
        <v>62</v>
      </c>
      <c r="B91" s="29"/>
      <c r="C91" s="29"/>
      <c r="D91" s="29"/>
      <c r="E91" s="30">
        <v>224</v>
      </c>
      <c r="F91" s="113"/>
      <c r="G91" s="113"/>
      <c r="H91" s="113"/>
      <c r="I91" s="114"/>
    </row>
    <row r="92" spans="1:12" ht="25.5" x14ac:dyDescent="0.25">
      <c r="A92" s="66" t="s">
        <v>54</v>
      </c>
      <c r="B92" s="70"/>
      <c r="C92" s="70"/>
      <c r="D92" s="132" t="s">
        <v>168</v>
      </c>
      <c r="E92" s="141">
        <v>225</v>
      </c>
      <c r="F92" s="148">
        <v>25000</v>
      </c>
      <c r="G92" s="148">
        <v>25000</v>
      </c>
      <c r="H92" s="148">
        <v>25000</v>
      </c>
      <c r="I92" s="119"/>
    </row>
    <row r="93" spans="1:12" ht="25.5" x14ac:dyDescent="0.25">
      <c r="A93" s="66" t="s">
        <v>54</v>
      </c>
      <c r="B93" s="118"/>
      <c r="C93" s="118"/>
      <c r="D93" s="132" t="s">
        <v>167</v>
      </c>
      <c r="E93" s="141">
        <v>225</v>
      </c>
      <c r="F93" s="136"/>
      <c r="G93" s="136"/>
      <c r="H93" s="136"/>
      <c r="I93" s="119"/>
    </row>
    <row r="94" spans="1:12" x14ac:dyDescent="0.25">
      <c r="A94" s="66" t="s">
        <v>55</v>
      </c>
      <c r="B94" s="70"/>
      <c r="C94" s="70"/>
      <c r="D94" s="132" t="s">
        <v>168</v>
      </c>
      <c r="E94" s="141">
        <v>226</v>
      </c>
      <c r="F94" s="148">
        <v>77145</v>
      </c>
      <c r="G94" s="148">
        <v>77145</v>
      </c>
      <c r="H94" s="148">
        <v>77145</v>
      </c>
      <c r="I94" s="119"/>
      <c r="J94" s="100"/>
    </row>
    <row r="95" spans="1:12" x14ac:dyDescent="0.25">
      <c r="A95" s="66" t="s">
        <v>55</v>
      </c>
      <c r="B95" s="118"/>
      <c r="C95" s="118"/>
      <c r="D95" s="132"/>
      <c r="E95" s="141">
        <v>226</v>
      </c>
      <c r="F95" s="136"/>
      <c r="G95" s="136"/>
      <c r="H95" s="136"/>
      <c r="I95" s="119"/>
    </row>
    <row r="96" spans="1:12" x14ac:dyDescent="0.25">
      <c r="A96" s="66" t="s">
        <v>63</v>
      </c>
      <c r="B96" s="29"/>
      <c r="C96" s="29"/>
      <c r="D96" s="132"/>
      <c r="E96" s="135">
        <v>227</v>
      </c>
      <c r="F96" s="136"/>
      <c r="G96" s="136"/>
      <c r="H96" s="136"/>
      <c r="I96" s="114"/>
    </row>
    <row r="97" spans="1:13" ht="25.5" x14ac:dyDescent="0.25">
      <c r="A97" s="66" t="s">
        <v>56</v>
      </c>
      <c r="B97" s="125"/>
      <c r="C97" s="125"/>
      <c r="D97" s="132" t="s">
        <v>168</v>
      </c>
      <c r="E97" s="135">
        <v>310</v>
      </c>
      <c r="F97" s="136">
        <v>0</v>
      </c>
      <c r="G97" s="136"/>
      <c r="H97" s="136"/>
      <c r="I97" s="124"/>
    </row>
    <row r="98" spans="1:13" ht="25.5" x14ac:dyDescent="0.25">
      <c r="A98" s="66" t="s">
        <v>56</v>
      </c>
      <c r="B98" s="29"/>
      <c r="C98" s="29"/>
      <c r="D98" s="132" t="s">
        <v>167</v>
      </c>
      <c r="E98" s="135">
        <v>310</v>
      </c>
      <c r="F98" s="136"/>
      <c r="G98" s="136"/>
      <c r="H98" s="136"/>
      <c r="I98" s="114"/>
    </row>
    <row r="99" spans="1:13" ht="39" customHeight="1" x14ac:dyDescent="0.25">
      <c r="A99" s="66" t="s">
        <v>64</v>
      </c>
      <c r="B99" s="29"/>
      <c r="C99" s="29"/>
      <c r="D99" s="132" t="s">
        <v>168</v>
      </c>
      <c r="E99" s="135">
        <v>341</v>
      </c>
      <c r="F99" s="148">
        <v>5000</v>
      </c>
      <c r="G99" s="148">
        <v>5000</v>
      </c>
      <c r="H99" s="148">
        <v>5000</v>
      </c>
      <c r="I99" s="114"/>
      <c r="M99" s="100"/>
    </row>
    <row r="100" spans="1:13" ht="25.5" x14ac:dyDescent="0.25">
      <c r="A100" s="66" t="s">
        <v>65</v>
      </c>
      <c r="B100" s="29"/>
      <c r="C100" s="29"/>
      <c r="D100" s="132" t="s">
        <v>168</v>
      </c>
      <c r="E100" s="135">
        <v>342</v>
      </c>
      <c r="F100" s="148">
        <v>24000</v>
      </c>
      <c r="G100" s="148">
        <v>24000</v>
      </c>
      <c r="H100" s="148">
        <v>57734</v>
      </c>
      <c r="I100" s="114"/>
      <c r="M100" s="100"/>
    </row>
    <row r="101" spans="1:13" ht="25.5" x14ac:dyDescent="0.25">
      <c r="A101" s="66" t="s">
        <v>65</v>
      </c>
      <c r="B101" s="116"/>
      <c r="C101" s="116"/>
      <c r="D101" s="132"/>
      <c r="E101" s="135"/>
      <c r="F101" s="136"/>
      <c r="G101" s="136"/>
      <c r="H101" s="136"/>
      <c r="I101" s="114"/>
    </row>
    <row r="102" spans="1:13" ht="25.5" x14ac:dyDescent="0.25">
      <c r="A102" s="66" t="s">
        <v>65</v>
      </c>
      <c r="B102" s="116"/>
      <c r="C102" s="116"/>
      <c r="D102" s="132" t="s">
        <v>169</v>
      </c>
      <c r="E102" s="135">
        <v>342</v>
      </c>
      <c r="F102" s="136"/>
      <c r="G102" s="136"/>
      <c r="H102" s="136"/>
      <c r="I102" s="114">
        <v>0</v>
      </c>
    </row>
    <row r="103" spans="1:13" ht="25.5" x14ac:dyDescent="0.25">
      <c r="A103" s="66" t="s">
        <v>65</v>
      </c>
      <c r="B103" s="29"/>
      <c r="C103" s="29"/>
      <c r="D103" s="132" t="s">
        <v>125</v>
      </c>
      <c r="E103" s="135">
        <v>342</v>
      </c>
      <c r="F103" s="148">
        <v>75000</v>
      </c>
      <c r="G103" s="148">
        <v>75000</v>
      </c>
      <c r="H103" s="148">
        <v>75000</v>
      </c>
      <c r="I103" s="79">
        <v>0</v>
      </c>
    </row>
    <row r="104" spans="1:13" ht="25.5" x14ac:dyDescent="0.25">
      <c r="A104" s="66" t="s">
        <v>66</v>
      </c>
      <c r="B104" s="29"/>
      <c r="C104" s="29"/>
      <c r="D104" s="132" t="s">
        <v>168</v>
      </c>
      <c r="E104" s="135">
        <v>343</v>
      </c>
      <c r="F104" s="136"/>
      <c r="G104" s="136"/>
      <c r="H104" s="136"/>
      <c r="I104" s="114"/>
      <c r="M104" s="100"/>
    </row>
    <row r="105" spans="1:13" ht="25.5" x14ac:dyDescent="0.25">
      <c r="A105" s="66" t="s">
        <v>57</v>
      </c>
      <c r="B105" s="29"/>
      <c r="C105" s="29"/>
      <c r="D105" s="140"/>
      <c r="E105" s="135">
        <v>344</v>
      </c>
      <c r="F105" s="136"/>
      <c r="G105" s="136"/>
      <c r="H105" s="136"/>
      <c r="I105" s="114"/>
    </row>
    <row r="106" spans="1:13" ht="25.5" x14ac:dyDescent="0.25">
      <c r="A106" s="66" t="s">
        <v>67</v>
      </c>
      <c r="B106" s="29"/>
      <c r="C106" s="29"/>
      <c r="D106" s="132" t="s">
        <v>168</v>
      </c>
      <c r="E106" s="135">
        <v>345</v>
      </c>
      <c r="F106" s="136">
        <v>0</v>
      </c>
      <c r="G106" s="136"/>
      <c r="H106" s="136">
        <v>0</v>
      </c>
      <c r="I106" s="114"/>
    </row>
    <row r="107" spans="1:13" ht="25.5" x14ac:dyDescent="0.25">
      <c r="A107" s="66" t="s">
        <v>58</v>
      </c>
      <c r="B107" s="29"/>
      <c r="C107" s="29"/>
      <c r="D107" s="132" t="s">
        <v>168</v>
      </c>
      <c r="E107" s="135">
        <v>346</v>
      </c>
      <c r="F107" s="136">
        <v>13205</v>
      </c>
      <c r="G107" s="136">
        <v>0</v>
      </c>
      <c r="H107" s="136">
        <v>20000</v>
      </c>
      <c r="I107" s="114"/>
    </row>
    <row r="108" spans="1:13" ht="25.5" x14ac:dyDescent="0.25">
      <c r="A108" s="66" t="s">
        <v>58</v>
      </c>
      <c r="B108" s="29"/>
      <c r="C108" s="29"/>
      <c r="D108" s="132" t="s">
        <v>175</v>
      </c>
      <c r="E108" s="135">
        <v>346</v>
      </c>
      <c r="F108" s="148">
        <v>10000</v>
      </c>
      <c r="G108" s="148">
        <v>10000</v>
      </c>
      <c r="H108" s="148">
        <v>10000</v>
      </c>
      <c r="I108" s="114"/>
    </row>
    <row r="109" spans="1:13" ht="25.5" x14ac:dyDescent="0.25">
      <c r="A109" s="66" t="s">
        <v>58</v>
      </c>
      <c r="B109" s="123"/>
      <c r="C109" s="123"/>
      <c r="D109" s="132" t="s">
        <v>169</v>
      </c>
      <c r="E109" s="135">
        <v>346</v>
      </c>
      <c r="F109" s="136">
        <v>0</v>
      </c>
      <c r="G109" s="136">
        <v>0</v>
      </c>
      <c r="H109" s="136">
        <v>0</v>
      </c>
      <c r="I109" s="122"/>
    </row>
    <row r="110" spans="1:13" ht="38.25" x14ac:dyDescent="0.25">
      <c r="A110" s="66" t="s">
        <v>68</v>
      </c>
      <c r="B110" s="29"/>
      <c r="C110" s="29"/>
      <c r="D110" s="140"/>
      <c r="E110" s="135">
        <v>347</v>
      </c>
      <c r="F110" s="136"/>
      <c r="G110" s="136"/>
      <c r="H110" s="136"/>
      <c r="I110" s="114"/>
    </row>
    <row r="111" spans="1:13" ht="38.25" x14ac:dyDescent="0.25">
      <c r="A111" s="66" t="s">
        <v>69</v>
      </c>
      <c r="B111" s="29"/>
      <c r="C111" s="29"/>
      <c r="D111" s="132" t="s">
        <v>168</v>
      </c>
      <c r="E111" s="135">
        <v>349</v>
      </c>
      <c r="F111" s="136">
        <v>3000</v>
      </c>
      <c r="G111" s="136"/>
      <c r="H111" s="136">
        <v>5000</v>
      </c>
      <c r="I111" s="114"/>
    </row>
    <row r="112" spans="1:13" x14ac:dyDescent="0.25">
      <c r="A112" s="66" t="s">
        <v>61</v>
      </c>
      <c r="B112" s="130"/>
      <c r="C112" s="131">
        <v>247</v>
      </c>
      <c r="D112" s="132" t="s">
        <v>168</v>
      </c>
      <c r="E112" s="135">
        <v>223</v>
      </c>
      <c r="F112" s="148">
        <v>210000</v>
      </c>
      <c r="G112" s="148">
        <v>204816</v>
      </c>
      <c r="H112" s="148">
        <v>210000</v>
      </c>
      <c r="I112" s="129">
        <v>0</v>
      </c>
    </row>
    <row r="113" spans="1:9" ht="51" x14ac:dyDescent="0.25">
      <c r="A113" s="66" t="s">
        <v>154</v>
      </c>
      <c r="B113" s="29"/>
      <c r="C113" s="29"/>
      <c r="D113" s="140"/>
      <c r="E113" s="135">
        <v>353</v>
      </c>
      <c r="F113" s="136"/>
      <c r="G113" s="136"/>
      <c r="H113" s="136"/>
      <c r="I113" s="114"/>
    </row>
    <row r="114" spans="1:9" ht="39.6" customHeight="1" x14ac:dyDescent="0.25">
      <c r="A114" s="67" t="s">
        <v>70</v>
      </c>
      <c r="B114" s="69">
        <v>2650</v>
      </c>
      <c r="C114" s="69">
        <v>400</v>
      </c>
      <c r="D114" s="140"/>
      <c r="E114" s="135">
        <v>0</v>
      </c>
      <c r="F114" s="136"/>
      <c r="G114" s="136"/>
      <c r="H114" s="136"/>
      <c r="I114" s="114"/>
    </row>
    <row r="115" spans="1:9" ht="15" x14ac:dyDescent="0.25">
      <c r="A115" s="88" t="s">
        <v>16</v>
      </c>
      <c r="B115" s="195">
        <v>2651</v>
      </c>
      <c r="C115" s="195">
        <v>406</v>
      </c>
      <c r="D115" s="202"/>
      <c r="E115" s="202"/>
      <c r="F115" s="200"/>
      <c r="G115" s="200"/>
      <c r="H115" s="200"/>
      <c r="I115" s="184"/>
    </row>
    <row r="116" spans="1:9" ht="40.9" customHeight="1" x14ac:dyDescent="0.25">
      <c r="A116" s="88" t="s">
        <v>71</v>
      </c>
      <c r="B116" s="195"/>
      <c r="C116" s="195"/>
      <c r="D116" s="202"/>
      <c r="E116" s="202"/>
      <c r="F116" s="200"/>
      <c r="G116" s="200"/>
      <c r="H116" s="200"/>
      <c r="I116" s="184"/>
    </row>
    <row r="117" spans="1:9" ht="52.9" customHeight="1" x14ac:dyDescent="0.25">
      <c r="A117" s="88" t="s">
        <v>72</v>
      </c>
      <c r="B117" s="30">
        <v>2652</v>
      </c>
      <c r="C117" s="30">
        <v>407</v>
      </c>
      <c r="D117" s="140"/>
      <c r="E117" s="140"/>
      <c r="F117" s="136"/>
      <c r="G117" s="136"/>
      <c r="H117" s="136"/>
      <c r="I117" s="114"/>
    </row>
    <row r="118" spans="1:9" s="90" customFormat="1" ht="15.6" customHeight="1" x14ac:dyDescent="0.25">
      <c r="A118" s="91" t="s">
        <v>126</v>
      </c>
      <c r="B118" s="69">
        <v>3000</v>
      </c>
      <c r="C118" s="69">
        <v>100</v>
      </c>
      <c r="D118" s="29"/>
      <c r="E118" s="69">
        <v>0</v>
      </c>
      <c r="F118" s="113"/>
      <c r="G118" s="113"/>
      <c r="H118" s="113"/>
      <c r="I118" s="114" t="s">
        <v>12</v>
      </c>
    </row>
    <row r="119" spans="1:9" s="90" customFormat="1" ht="15" x14ac:dyDescent="0.25">
      <c r="A119" s="68" t="s">
        <v>16</v>
      </c>
      <c r="B119" s="195">
        <v>3010</v>
      </c>
      <c r="C119" s="196"/>
      <c r="D119" s="196"/>
      <c r="E119" s="196"/>
      <c r="F119" s="199"/>
      <c r="G119" s="199"/>
      <c r="H119" s="199"/>
      <c r="I119" s="184" t="s">
        <v>12</v>
      </c>
    </row>
    <row r="120" spans="1:9" s="92" customFormat="1" ht="15" x14ac:dyDescent="0.25">
      <c r="A120" s="96" t="s">
        <v>127</v>
      </c>
      <c r="B120" s="195"/>
      <c r="C120" s="196"/>
      <c r="D120" s="196"/>
      <c r="E120" s="196"/>
      <c r="F120" s="199"/>
      <c r="G120" s="199"/>
      <c r="H120" s="199"/>
      <c r="I120" s="184"/>
    </row>
    <row r="121" spans="1:9" s="92" customFormat="1" ht="17.45" customHeight="1" x14ac:dyDescent="0.25">
      <c r="A121" s="96" t="s">
        <v>128</v>
      </c>
      <c r="B121" s="93">
        <v>3020</v>
      </c>
      <c r="C121" s="94"/>
      <c r="D121" s="94"/>
      <c r="E121" s="94"/>
      <c r="F121" s="95"/>
      <c r="G121" s="95"/>
      <c r="H121" s="95"/>
      <c r="I121" s="95" t="s">
        <v>12</v>
      </c>
    </row>
    <row r="122" spans="1:9" s="92" customFormat="1" ht="13.15" customHeight="1" x14ac:dyDescent="0.25">
      <c r="A122" s="97" t="s">
        <v>129</v>
      </c>
      <c r="B122" s="93">
        <v>3030</v>
      </c>
      <c r="C122" s="94"/>
      <c r="D122" s="94"/>
      <c r="E122" s="94"/>
      <c r="F122" s="95"/>
      <c r="G122" s="95"/>
      <c r="H122" s="95"/>
      <c r="I122" s="95" t="s">
        <v>12</v>
      </c>
    </row>
    <row r="123" spans="1:9" s="90" customFormat="1" x14ac:dyDescent="0.25">
      <c r="A123" s="89" t="s">
        <v>130</v>
      </c>
      <c r="B123" s="69">
        <v>4000</v>
      </c>
      <c r="C123" s="30" t="s">
        <v>12</v>
      </c>
      <c r="D123" s="29"/>
      <c r="E123" s="29"/>
      <c r="F123" s="113"/>
      <c r="G123" s="113"/>
      <c r="H123" s="113"/>
      <c r="I123" s="114" t="s">
        <v>12</v>
      </c>
    </row>
    <row r="124" spans="1:9" s="90" customFormat="1" ht="15" x14ac:dyDescent="0.25">
      <c r="A124" s="68" t="s">
        <v>33</v>
      </c>
      <c r="B124" s="195">
        <v>4010</v>
      </c>
      <c r="C124" s="195">
        <v>610</v>
      </c>
      <c r="D124" s="196"/>
      <c r="E124" s="196"/>
      <c r="F124" s="199"/>
      <c r="G124" s="199"/>
      <c r="H124" s="199"/>
      <c r="I124" s="184" t="s">
        <v>12</v>
      </c>
    </row>
    <row r="125" spans="1:9" s="90" customFormat="1" ht="21" customHeight="1" x14ac:dyDescent="0.25">
      <c r="A125" s="68" t="s">
        <v>73</v>
      </c>
      <c r="B125" s="195"/>
      <c r="C125" s="195"/>
      <c r="D125" s="196"/>
      <c r="E125" s="196"/>
      <c r="F125" s="199"/>
      <c r="G125" s="199"/>
      <c r="H125" s="199"/>
      <c r="I125" s="184"/>
    </row>
    <row r="126" spans="1:9" x14ac:dyDescent="0.25">
      <c r="A126" s="29"/>
      <c r="B126" s="29"/>
      <c r="C126" s="29"/>
      <c r="D126" s="29"/>
      <c r="E126" s="29"/>
      <c r="F126" s="113"/>
      <c r="G126" s="113"/>
      <c r="H126" s="113"/>
      <c r="I126" s="114"/>
    </row>
    <row r="129" spans="3:8" x14ac:dyDescent="0.25">
      <c r="D129" s="150" t="s">
        <v>177</v>
      </c>
      <c r="F129" s="151">
        <f>F7+F17-F46-F58-F67-F90-F92-F94-K142-F97-F99-F100-F106-F107-F111-F112</f>
        <v>0</v>
      </c>
      <c r="G129" s="151">
        <f t="shared" ref="G129:H129" si="16">G7+G17-G46-G58-G67-G90-G92-G94-G97-G99-G100-G106-G107-G111-G112</f>
        <v>0</v>
      </c>
      <c r="H129" s="151">
        <f t="shared" si="16"/>
        <v>0</v>
      </c>
    </row>
    <row r="130" spans="3:8" x14ac:dyDescent="0.25">
      <c r="D130" s="75" t="s">
        <v>162</v>
      </c>
      <c r="F130" s="120">
        <f>F6+F18-F47-F52-F59-F88-F93-F95-F98-F108</f>
        <v>0</v>
      </c>
      <c r="G130" s="120">
        <f t="shared" ref="G130:H130" si="17">G18-G47-G52-G59-G88-G93-G95-G98-G108</f>
        <v>0</v>
      </c>
      <c r="H130" s="120">
        <f t="shared" si="17"/>
        <v>0</v>
      </c>
    </row>
    <row r="131" spans="3:8" x14ac:dyDescent="0.25">
      <c r="D131" s="75" t="s">
        <v>152</v>
      </c>
      <c r="F131" s="120">
        <f>F20-F49-F61</f>
        <v>0</v>
      </c>
      <c r="G131" s="120">
        <f t="shared" ref="G131:H131" si="18">G20-G101</f>
        <v>0</v>
      </c>
      <c r="H131" s="120">
        <f t="shared" si="18"/>
        <v>0</v>
      </c>
    </row>
    <row r="132" spans="3:8" x14ac:dyDescent="0.25">
      <c r="C132">
        <v>5</v>
      </c>
      <c r="D132" s="75" t="s">
        <v>153</v>
      </c>
      <c r="F132" s="120">
        <f>F30-F102-F109</f>
        <v>0</v>
      </c>
      <c r="G132" s="120">
        <f t="shared" ref="G132:H132" si="19">G30-G102-G109</f>
        <v>0</v>
      </c>
      <c r="H132" s="120">
        <f t="shared" si="19"/>
        <v>0</v>
      </c>
    </row>
    <row r="133" spans="3:8" x14ac:dyDescent="0.25">
      <c r="C133">
        <v>2</v>
      </c>
      <c r="D133" s="75" t="s">
        <v>125</v>
      </c>
      <c r="F133" s="120">
        <f>F8+F21-F103</f>
        <v>0</v>
      </c>
      <c r="G133" s="120">
        <f t="shared" ref="G133:H133" si="20">G21-G103</f>
        <v>0</v>
      </c>
      <c r="H133" s="120">
        <f t="shared" si="20"/>
        <v>0</v>
      </c>
    </row>
    <row r="135" spans="3:8" x14ac:dyDescent="0.25">
      <c r="F135" s="120">
        <f>F46+F58+F67+F90+F92+F94+F97+F99+F100+F107+F112</f>
        <v>1261650</v>
      </c>
      <c r="G135" s="120">
        <f>G46+G58+G67+G90+G92+G94+G97+G99+G100+G107+G112</f>
        <v>1189561</v>
      </c>
      <c r="H135" s="120">
        <f t="shared" ref="H135" si="21">H46+H58+H67+H92+H94+H97+H99+H100+H107+H112</f>
        <v>1217049</v>
      </c>
    </row>
  </sheetData>
  <autoFilter ref="D1:D135"/>
  <mergeCells count="76">
    <mergeCell ref="A1:I1"/>
    <mergeCell ref="H119:H120"/>
    <mergeCell ref="I119:I120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B119:B120"/>
    <mergeCell ref="C119:C120"/>
    <mergeCell ref="D119:D120"/>
    <mergeCell ref="E119:E120"/>
    <mergeCell ref="F119:F120"/>
    <mergeCell ref="G119:G120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I68:I69"/>
    <mergeCell ref="B68:B69"/>
    <mergeCell ref="C68:C69"/>
    <mergeCell ref="E68:E69"/>
    <mergeCell ref="H63:H64"/>
    <mergeCell ref="I63:I64"/>
    <mergeCell ref="B65:B66"/>
    <mergeCell ref="C65:C66"/>
    <mergeCell ref="D65:D66"/>
    <mergeCell ref="E65:E66"/>
    <mergeCell ref="F65:F66"/>
    <mergeCell ref="G65:G66"/>
    <mergeCell ref="H65:H66"/>
    <mergeCell ref="I65:I66"/>
    <mergeCell ref="B63:B64"/>
    <mergeCell ref="C63:C64"/>
    <mergeCell ref="D63:D64"/>
    <mergeCell ref="E63:E64"/>
    <mergeCell ref="F63:F64"/>
    <mergeCell ref="G63:G64"/>
    <mergeCell ref="H43:H44"/>
    <mergeCell ref="I43:I44"/>
    <mergeCell ref="B56:B57"/>
    <mergeCell ref="C56:C57"/>
    <mergeCell ref="D56:D57"/>
    <mergeCell ref="E56:E57"/>
    <mergeCell ref="F56:F57"/>
    <mergeCell ref="G56:G57"/>
    <mergeCell ref="H56:H57"/>
    <mergeCell ref="I56:I57"/>
    <mergeCell ref="B43:B44"/>
    <mergeCell ref="C43:C44"/>
    <mergeCell ref="D43:D44"/>
    <mergeCell ref="E43:E44"/>
    <mergeCell ref="F43:F44"/>
    <mergeCell ref="G43:G44"/>
    <mergeCell ref="G41:G42"/>
    <mergeCell ref="H41:H42"/>
    <mergeCell ref="I41:I42"/>
    <mergeCell ref="A2:A3"/>
    <mergeCell ref="B2:B3"/>
    <mergeCell ref="C2:C3"/>
    <mergeCell ref="D2:D3"/>
    <mergeCell ref="E2:E3"/>
    <mergeCell ref="F2:I2"/>
    <mergeCell ref="B41:B42"/>
    <mergeCell ref="C41:C42"/>
    <mergeCell ref="D41:D42"/>
    <mergeCell ref="E41:E42"/>
    <mergeCell ref="F41:F42"/>
    <mergeCell ref="A17:A20"/>
  </mergeCells>
  <pageMargins left="0.31496062992125984" right="0.19685039370078741" top="0.74803149606299213" bottom="0.35433070866141736" header="0.31496062992125984" footer="0.31496062992125984"/>
  <pageSetup paperSize="9" scale="83" orientation="landscape" horizontalDpi="300" verticalDpi="300" r:id="rId1"/>
  <rowBreaks count="2" manualBreakCount="2">
    <brk id="33" max="8" man="1"/>
    <brk id="6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A13" zoomScaleNormal="100" zoomScaleSheetLayoutView="70" workbookViewId="0">
      <selection activeCell="B38" sqref="B38"/>
    </sheetView>
  </sheetViews>
  <sheetFormatPr defaultRowHeight="15" x14ac:dyDescent="0.25"/>
  <cols>
    <col min="1" max="1" width="8.42578125" customWidth="1"/>
    <col min="2" max="2" width="53.85546875" customWidth="1"/>
    <col min="3" max="3" width="8.7109375" customWidth="1"/>
    <col min="4" max="4" width="9.85546875" customWidth="1"/>
    <col min="5" max="5" width="14.7109375" customWidth="1"/>
    <col min="6" max="6" width="14.28515625" customWidth="1"/>
    <col min="7" max="7" width="15.5703125" customWidth="1"/>
    <col min="8" max="8" width="13.5703125" customWidth="1"/>
  </cols>
  <sheetData>
    <row r="1" spans="1:8" ht="24" customHeight="1" x14ac:dyDescent="0.25">
      <c r="A1" s="211" t="s">
        <v>75</v>
      </c>
      <c r="B1" s="211"/>
      <c r="C1" s="211"/>
      <c r="D1" s="211"/>
      <c r="E1" s="211"/>
      <c r="F1" s="211"/>
      <c r="G1" s="211"/>
      <c r="H1" s="211"/>
    </row>
    <row r="2" spans="1:8" x14ac:dyDescent="0.25">
      <c r="A2" s="13"/>
    </row>
    <row r="3" spans="1:8" ht="15.75" customHeight="1" x14ac:dyDescent="0.25">
      <c r="A3" s="204" t="s">
        <v>76</v>
      </c>
      <c r="B3" s="206" t="s">
        <v>7</v>
      </c>
      <c r="C3" s="204" t="s">
        <v>77</v>
      </c>
      <c r="D3" s="204" t="s">
        <v>78</v>
      </c>
      <c r="E3" s="204" t="s">
        <v>79</v>
      </c>
      <c r="F3" s="204"/>
      <c r="G3" s="204"/>
      <c r="H3" s="204"/>
    </row>
    <row r="4" spans="1:8" ht="51" x14ac:dyDescent="0.25">
      <c r="A4" s="204"/>
      <c r="B4" s="207"/>
      <c r="C4" s="204"/>
      <c r="D4" s="204"/>
      <c r="E4" s="6" t="s">
        <v>198</v>
      </c>
      <c r="F4" s="6" t="s">
        <v>199</v>
      </c>
      <c r="G4" s="6" t="s">
        <v>200</v>
      </c>
      <c r="H4" s="6" t="s">
        <v>11</v>
      </c>
    </row>
    <row r="5" spans="1:8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</row>
    <row r="6" spans="1:8" ht="15" customHeight="1" x14ac:dyDescent="0.25">
      <c r="A6" s="6">
        <v>1</v>
      </c>
      <c r="B6" s="11" t="s">
        <v>132</v>
      </c>
      <c r="C6" s="6">
        <v>26000</v>
      </c>
      <c r="D6" s="6" t="s">
        <v>12</v>
      </c>
      <c r="E6" s="108">
        <f>Лист2!F78</f>
        <v>468850</v>
      </c>
      <c r="F6" s="108">
        <f>Лист2!G78</f>
        <v>447461</v>
      </c>
      <c r="G6" s="108">
        <f>Лист2!H78</f>
        <v>511379</v>
      </c>
      <c r="H6" s="108">
        <f>Лист2!I86</f>
        <v>0</v>
      </c>
    </row>
    <row r="7" spans="1:8" ht="15" customHeight="1" x14ac:dyDescent="0.25">
      <c r="A7" s="204" t="s">
        <v>80</v>
      </c>
      <c r="B7" s="8" t="s">
        <v>16</v>
      </c>
      <c r="C7" s="204">
        <v>26100</v>
      </c>
      <c r="D7" s="204" t="s">
        <v>12</v>
      </c>
      <c r="E7" s="109"/>
      <c r="F7" s="109"/>
      <c r="G7" s="109"/>
      <c r="H7" s="109"/>
    </row>
    <row r="8" spans="1:8" ht="129" customHeight="1" x14ac:dyDescent="0.25">
      <c r="A8" s="204"/>
      <c r="B8" s="8" t="s">
        <v>136</v>
      </c>
      <c r="C8" s="204"/>
      <c r="D8" s="204"/>
      <c r="E8" s="110"/>
      <c r="F8" s="110"/>
      <c r="G8" s="110"/>
      <c r="H8" s="110"/>
    </row>
    <row r="9" spans="1:8" ht="54.75" customHeight="1" x14ac:dyDescent="0.25">
      <c r="A9" s="6" t="s">
        <v>81</v>
      </c>
      <c r="B9" s="8" t="s">
        <v>137</v>
      </c>
      <c r="C9" s="6">
        <v>26200</v>
      </c>
      <c r="D9" s="6" t="s">
        <v>12</v>
      </c>
      <c r="E9" s="111"/>
      <c r="F9" s="111"/>
      <c r="G9" s="111"/>
      <c r="H9" s="111"/>
    </row>
    <row r="10" spans="1:8" ht="53.45" customHeight="1" x14ac:dyDescent="0.25">
      <c r="A10" s="142" t="s">
        <v>82</v>
      </c>
      <c r="B10" s="8" t="s">
        <v>138</v>
      </c>
      <c r="C10" s="6">
        <v>26300</v>
      </c>
      <c r="D10" s="6">
        <v>2022</v>
      </c>
      <c r="E10" s="111">
        <v>0</v>
      </c>
      <c r="F10" s="111"/>
      <c r="G10" s="111"/>
      <c r="H10" s="111"/>
    </row>
    <row r="11" spans="1:8" ht="35.25" customHeight="1" x14ac:dyDescent="0.25">
      <c r="A11" s="209" t="s">
        <v>170</v>
      </c>
      <c r="B11" s="8" t="s">
        <v>171</v>
      </c>
      <c r="C11" s="142">
        <v>26310</v>
      </c>
      <c r="D11" s="142"/>
      <c r="E11" s="111">
        <v>0</v>
      </c>
      <c r="F11" s="111"/>
      <c r="G11" s="111"/>
      <c r="H11" s="111"/>
    </row>
    <row r="12" spans="1:8" ht="18.75" customHeight="1" x14ac:dyDescent="0.25">
      <c r="A12" s="210"/>
      <c r="B12" s="8" t="s">
        <v>172</v>
      </c>
      <c r="C12" s="142"/>
      <c r="D12" s="142"/>
      <c r="E12" s="111"/>
      <c r="F12" s="111"/>
      <c r="G12" s="111"/>
      <c r="H12" s="111"/>
    </row>
    <row r="13" spans="1:8" ht="32.25" customHeight="1" x14ac:dyDescent="0.25">
      <c r="A13" s="154"/>
      <c r="B13" s="8" t="s">
        <v>185</v>
      </c>
      <c r="C13" s="153" t="s">
        <v>173</v>
      </c>
      <c r="D13" s="153"/>
      <c r="E13" s="111">
        <v>0</v>
      </c>
      <c r="F13" s="111"/>
      <c r="G13" s="111"/>
      <c r="H13" s="111"/>
    </row>
    <row r="14" spans="1:8" ht="32.25" customHeight="1" x14ac:dyDescent="0.25">
      <c r="A14" s="154"/>
      <c r="B14" s="8" t="s">
        <v>186</v>
      </c>
      <c r="C14" s="153" t="s">
        <v>187</v>
      </c>
      <c r="D14" s="153"/>
      <c r="E14" s="111">
        <v>0</v>
      </c>
      <c r="F14" s="111"/>
      <c r="G14" s="111"/>
      <c r="H14" s="111"/>
    </row>
    <row r="15" spans="1:8" ht="32.25" customHeight="1" x14ac:dyDescent="0.25">
      <c r="A15" s="156"/>
      <c r="B15" s="8" t="s">
        <v>188</v>
      </c>
      <c r="C15" s="155" t="s">
        <v>191</v>
      </c>
      <c r="D15" s="155"/>
      <c r="E15" s="111">
        <v>0</v>
      </c>
      <c r="F15" s="111"/>
      <c r="G15" s="111"/>
      <c r="H15" s="111"/>
    </row>
    <row r="16" spans="1:8" ht="32.25" customHeight="1" x14ac:dyDescent="0.25">
      <c r="A16" s="158"/>
      <c r="B16" s="8" t="s">
        <v>189</v>
      </c>
      <c r="C16" s="157" t="s">
        <v>190</v>
      </c>
      <c r="D16" s="157"/>
      <c r="E16" s="111">
        <v>0</v>
      </c>
      <c r="F16" s="111"/>
      <c r="G16" s="111"/>
      <c r="H16" s="111"/>
    </row>
    <row r="17" spans="1:13" ht="53.25" customHeight="1" x14ac:dyDescent="0.25">
      <c r="A17" s="6" t="s">
        <v>83</v>
      </c>
      <c r="B17" s="8" t="s">
        <v>139</v>
      </c>
      <c r="C17" s="6">
        <v>26400</v>
      </c>
      <c r="D17" s="6" t="s">
        <v>12</v>
      </c>
      <c r="E17" s="111">
        <f>E6-E10</f>
        <v>468850</v>
      </c>
      <c r="F17" s="111">
        <f>F6</f>
        <v>447461</v>
      </c>
      <c r="G17" s="111">
        <f>G6</f>
        <v>511379</v>
      </c>
      <c r="H17" s="111">
        <v>0</v>
      </c>
      <c r="I17" s="216"/>
      <c r="J17" s="217"/>
    </row>
    <row r="18" spans="1:13" ht="15" customHeight="1" x14ac:dyDescent="0.25">
      <c r="A18" s="208" t="s">
        <v>101</v>
      </c>
      <c r="B18" s="9" t="s">
        <v>16</v>
      </c>
      <c r="C18" s="204">
        <v>26410</v>
      </c>
      <c r="D18" s="204">
        <v>2023</v>
      </c>
      <c r="E18" s="109"/>
      <c r="F18" s="109"/>
      <c r="G18" s="109"/>
      <c r="H18" s="109"/>
    </row>
    <row r="19" spans="1:13" ht="35.450000000000003" customHeight="1" x14ac:dyDescent="0.25">
      <c r="A19" s="208"/>
      <c r="B19" s="9" t="s">
        <v>84</v>
      </c>
      <c r="C19" s="204"/>
      <c r="D19" s="204"/>
      <c r="E19" s="111">
        <v>393850</v>
      </c>
      <c r="F19" s="111">
        <v>372461</v>
      </c>
      <c r="G19" s="111">
        <v>436379</v>
      </c>
      <c r="H19" s="110"/>
    </row>
    <row r="20" spans="1:13" x14ac:dyDescent="0.25">
      <c r="A20" s="204" t="s">
        <v>85</v>
      </c>
      <c r="B20" s="10" t="s">
        <v>16</v>
      </c>
      <c r="C20" s="204">
        <v>26411</v>
      </c>
      <c r="D20" s="204">
        <v>2023</v>
      </c>
      <c r="E20" s="109"/>
      <c r="F20" s="109"/>
      <c r="G20" s="109"/>
      <c r="H20" s="109"/>
    </row>
    <row r="21" spans="1:13" ht="18" customHeight="1" x14ac:dyDescent="0.25">
      <c r="A21" s="204"/>
      <c r="B21" s="14" t="s">
        <v>86</v>
      </c>
      <c r="C21" s="204"/>
      <c r="D21" s="204"/>
      <c r="E21" s="110">
        <v>393850</v>
      </c>
      <c r="F21" s="110">
        <v>372461</v>
      </c>
      <c r="G21" s="111">
        <v>436379</v>
      </c>
      <c r="H21" s="110">
        <v>0</v>
      </c>
    </row>
    <row r="22" spans="1:13" ht="16.149999999999999" customHeight="1" x14ac:dyDescent="0.25">
      <c r="A22" s="6" t="s">
        <v>87</v>
      </c>
      <c r="B22" s="10" t="s">
        <v>134</v>
      </c>
      <c r="C22" s="6">
        <v>26412</v>
      </c>
      <c r="D22" s="6" t="s">
        <v>12</v>
      </c>
      <c r="E22" s="111"/>
      <c r="F22" s="111"/>
      <c r="G22" s="111"/>
      <c r="H22" s="111"/>
    </row>
    <row r="23" spans="1:13" ht="46.5" customHeight="1" x14ac:dyDescent="0.25">
      <c r="A23" s="6" t="s">
        <v>88</v>
      </c>
      <c r="B23" s="12" t="s">
        <v>89</v>
      </c>
      <c r="C23" s="6">
        <v>26420</v>
      </c>
      <c r="D23" s="6" t="s">
        <v>12</v>
      </c>
      <c r="E23" s="111"/>
      <c r="F23" s="111"/>
      <c r="G23" s="111"/>
      <c r="H23" s="111"/>
    </row>
    <row r="24" spans="1:13" x14ac:dyDescent="0.25">
      <c r="A24" s="204" t="s">
        <v>90</v>
      </c>
      <c r="B24" s="10" t="s">
        <v>16</v>
      </c>
      <c r="C24" s="204">
        <v>26421</v>
      </c>
      <c r="D24" s="204">
        <v>2022</v>
      </c>
      <c r="E24" s="109"/>
      <c r="F24" s="109"/>
      <c r="G24" s="109"/>
      <c r="H24" s="109"/>
    </row>
    <row r="25" spans="1:13" ht="18" customHeight="1" x14ac:dyDescent="0.25">
      <c r="A25" s="204"/>
      <c r="B25" s="14" t="s">
        <v>86</v>
      </c>
      <c r="C25" s="204"/>
      <c r="D25" s="204"/>
      <c r="E25" s="110">
        <f>Лист2!J89</f>
        <v>0</v>
      </c>
      <c r="F25" s="110">
        <f>Лист2!K89</f>
        <v>0</v>
      </c>
      <c r="G25" s="110">
        <f>Лист2!L89</f>
        <v>0</v>
      </c>
      <c r="H25" s="110"/>
    </row>
    <row r="26" spans="1:13" x14ac:dyDescent="0.25">
      <c r="A26" s="6" t="s">
        <v>91</v>
      </c>
      <c r="B26" s="10" t="s">
        <v>134</v>
      </c>
      <c r="C26" s="6">
        <v>26422</v>
      </c>
      <c r="D26" s="6" t="s">
        <v>12</v>
      </c>
      <c r="E26" s="111"/>
      <c r="F26" s="111"/>
      <c r="G26" s="111"/>
      <c r="H26" s="111"/>
    </row>
    <row r="27" spans="1:13" ht="34.5" customHeight="1" x14ac:dyDescent="0.25">
      <c r="A27" s="206" t="s">
        <v>92</v>
      </c>
      <c r="B27" s="12" t="s">
        <v>135</v>
      </c>
      <c r="C27" s="6">
        <v>26430</v>
      </c>
      <c r="D27" s="6" t="s">
        <v>12</v>
      </c>
      <c r="E27" s="111"/>
      <c r="F27" s="111"/>
      <c r="G27" s="111"/>
      <c r="H27" s="111"/>
      <c r="M27" t="s">
        <v>113</v>
      </c>
    </row>
    <row r="28" spans="1:13" ht="34.5" customHeight="1" x14ac:dyDescent="0.25">
      <c r="A28" s="207"/>
      <c r="B28" s="12" t="s">
        <v>172</v>
      </c>
      <c r="C28" s="142" t="s">
        <v>174</v>
      </c>
      <c r="D28" s="142"/>
      <c r="E28" s="111"/>
      <c r="F28" s="111"/>
      <c r="G28" s="111"/>
      <c r="H28" s="111"/>
    </row>
    <row r="29" spans="1:13" ht="26.45" customHeight="1" x14ac:dyDescent="0.25">
      <c r="A29" s="6" t="s">
        <v>93</v>
      </c>
      <c r="B29" s="9" t="s">
        <v>94</v>
      </c>
      <c r="C29" s="6">
        <v>26450</v>
      </c>
      <c r="D29" s="6">
        <v>2023</v>
      </c>
      <c r="E29" s="111">
        <v>75000</v>
      </c>
      <c r="F29" s="111">
        <v>75000</v>
      </c>
      <c r="G29" s="111">
        <v>75000</v>
      </c>
      <c r="H29" s="111"/>
    </row>
    <row r="30" spans="1:13" x14ac:dyDescent="0.25">
      <c r="A30" s="204" t="s">
        <v>95</v>
      </c>
      <c r="B30" s="10" t="s">
        <v>16</v>
      </c>
      <c r="C30" s="204">
        <v>26451</v>
      </c>
      <c r="D30" s="204">
        <v>2023</v>
      </c>
      <c r="E30" s="109">
        <v>75000</v>
      </c>
      <c r="F30" s="109">
        <v>75000</v>
      </c>
      <c r="G30" s="109">
        <v>75000</v>
      </c>
      <c r="H30" s="109"/>
    </row>
    <row r="31" spans="1:13" ht="20.25" customHeight="1" x14ac:dyDescent="0.25">
      <c r="A31" s="204"/>
      <c r="B31" s="14" t="s">
        <v>86</v>
      </c>
      <c r="C31" s="204"/>
      <c r="D31" s="204"/>
      <c r="E31" s="110"/>
      <c r="F31" s="110"/>
      <c r="G31" s="110"/>
      <c r="H31" s="110"/>
    </row>
    <row r="32" spans="1:13" ht="19.5" customHeight="1" x14ac:dyDescent="0.25">
      <c r="A32" s="6" t="s">
        <v>96</v>
      </c>
      <c r="B32" s="14" t="s">
        <v>97</v>
      </c>
      <c r="C32" s="6">
        <v>26452</v>
      </c>
      <c r="D32" s="6" t="s">
        <v>12</v>
      </c>
      <c r="E32" s="111"/>
      <c r="F32" s="111"/>
      <c r="G32" s="111"/>
      <c r="H32" s="111"/>
    </row>
    <row r="33" spans="1:8" ht="51" x14ac:dyDescent="0.25">
      <c r="A33" s="6">
        <v>2</v>
      </c>
      <c r="B33" s="7" t="s">
        <v>98</v>
      </c>
      <c r="C33" s="6">
        <v>26500</v>
      </c>
      <c r="D33" s="6" t="s">
        <v>12</v>
      </c>
      <c r="E33" s="111">
        <f>E34</f>
        <v>468850</v>
      </c>
      <c r="F33" s="111">
        <f>F35</f>
        <v>447461</v>
      </c>
      <c r="G33" s="111">
        <f>G36</f>
        <v>511379</v>
      </c>
      <c r="H33" s="111"/>
    </row>
    <row r="34" spans="1:8" x14ac:dyDescent="0.25">
      <c r="A34" s="215"/>
      <c r="B34" s="6" t="s">
        <v>99</v>
      </c>
      <c r="C34" s="204">
        <v>26510</v>
      </c>
      <c r="D34" s="5">
        <v>2024</v>
      </c>
      <c r="E34" s="111">
        <f>E17</f>
        <v>468850</v>
      </c>
      <c r="F34" s="111">
        <v>0</v>
      </c>
      <c r="G34" s="111">
        <v>0</v>
      </c>
      <c r="H34" s="111">
        <v>0</v>
      </c>
    </row>
    <row r="35" spans="1:8" x14ac:dyDescent="0.25">
      <c r="A35" s="215"/>
      <c r="B35" s="7"/>
      <c r="C35" s="204"/>
      <c r="D35" s="5">
        <v>2025</v>
      </c>
      <c r="E35" s="111">
        <v>0</v>
      </c>
      <c r="F35" s="111">
        <f>F6</f>
        <v>447461</v>
      </c>
      <c r="G35" s="111">
        <v>0</v>
      </c>
      <c r="H35" s="111">
        <v>0</v>
      </c>
    </row>
    <row r="36" spans="1:8" x14ac:dyDescent="0.25">
      <c r="A36" s="215"/>
      <c r="B36" s="7"/>
      <c r="C36" s="204"/>
      <c r="D36" s="15">
        <v>2026</v>
      </c>
      <c r="E36" s="110">
        <v>0</v>
      </c>
      <c r="F36" s="110">
        <v>0</v>
      </c>
      <c r="G36" s="110">
        <f>G6</f>
        <v>511379</v>
      </c>
      <c r="H36" s="110">
        <v>0</v>
      </c>
    </row>
    <row r="37" spans="1:8" ht="60" x14ac:dyDescent="0.25">
      <c r="A37" s="6">
        <v>3</v>
      </c>
      <c r="B37" s="11" t="s">
        <v>100</v>
      </c>
      <c r="C37" s="6">
        <v>26600</v>
      </c>
      <c r="D37" s="6" t="s">
        <v>12</v>
      </c>
      <c r="E37" s="112"/>
      <c r="F37" s="112"/>
      <c r="G37" s="112"/>
      <c r="H37" s="112"/>
    </row>
    <row r="38" spans="1:8" x14ac:dyDescent="0.25">
      <c r="A38" s="7"/>
      <c r="B38" s="6" t="s">
        <v>99</v>
      </c>
      <c r="C38" s="6">
        <v>26610</v>
      </c>
      <c r="D38" s="7"/>
      <c r="E38" s="31"/>
      <c r="F38" s="31"/>
      <c r="G38" s="31"/>
      <c r="H38" s="31"/>
    </row>
    <row r="40" spans="1:8" x14ac:dyDescent="0.25">
      <c r="A40" s="4" t="s">
        <v>102</v>
      </c>
      <c r="B40" s="4"/>
      <c r="C40" s="4"/>
      <c r="D40" s="4"/>
      <c r="E40" s="4"/>
      <c r="F40" s="4"/>
      <c r="G40" s="4"/>
      <c r="H40" s="4"/>
    </row>
    <row r="41" spans="1:8" ht="15.75" x14ac:dyDescent="0.25">
      <c r="A41" s="4" t="s">
        <v>164</v>
      </c>
      <c r="B41" s="4"/>
      <c r="C41" s="16"/>
      <c r="D41" s="16"/>
      <c r="E41" s="16"/>
      <c r="F41" s="4"/>
      <c r="G41" s="205" t="s">
        <v>166</v>
      </c>
      <c r="H41" s="205"/>
    </row>
    <row r="42" spans="1:8" x14ac:dyDescent="0.25">
      <c r="A42" s="213" t="s">
        <v>133</v>
      </c>
      <c r="B42" s="213"/>
      <c r="C42" s="212" t="s">
        <v>103</v>
      </c>
      <c r="D42" s="212"/>
      <c r="E42" s="212"/>
      <c r="F42" s="4"/>
      <c r="G42" s="212" t="s">
        <v>105</v>
      </c>
      <c r="H42" s="212"/>
    </row>
    <row r="43" spans="1:8" x14ac:dyDescent="0.25">
      <c r="A43" s="4" t="s">
        <v>104</v>
      </c>
      <c r="B43" s="4"/>
      <c r="C43" s="4"/>
      <c r="D43" s="4"/>
      <c r="E43" s="4"/>
      <c r="F43" s="4"/>
      <c r="G43" s="4"/>
      <c r="H43" s="4"/>
    </row>
    <row r="44" spans="1:8" x14ac:dyDescent="0.25">
      <c r="A44" s="17" t="s">
        <v>106</v>
      </c>
      <c r="B44" s="106" t="s">
        <v>150</v>
      </c>
      <c r="C44" s="218" t="s">
        <v>156</v>
      </c>
      <c r="D44" s="218"/>
      <c r="E44" s="218"/>
      <c r="F44" s="4"/>
      <c r="G44" s="218" t="s">
        <v>151</v>
      </c>
      <c r="H44" s="218"/>
    </row>
    <row r="45" spans="1:8" x14ac:dyDescent="0.25">
      <c r="A45" s="4"/>
      <c r="B45" s="107" t="s">
        <v>149</v>
      </c>
      <c r="C45" s="214" t="s">
        <v>107</v>
      </c>
      <c r="D45" s="214"/>
      <c r="E45" s="214"/>
      <c r="F45" s="4"/>
      <c r="G45" s="214" t="s">
        <v>108</v>
      </c>
      <c r="H45" s="214"/>
    </row>
    <row r="47" spans="1:8" x14ac:dyDescent="0.25">
      <c r="B47" s="3" t="s">
        <v>109</v>
      </c>
      <c r="C47" s="101" t="s">
        <v>193</v>
      </c>
      <c r="D47" t="s">
        <v>109</v>
      </c>
      <c r="E47" s="101" t="s">
        <v>194</v>
      </c>
      <c r="F47" s="2" t="s">
        <v>201</v>
      </c>
    </row>
    <row r="48" spans="1:8" ht="13.5" customHeight="1" x14ac:dyDescent="0.25">
      <c r="B48" s="22"/>
      <c r="C48" s="22"/>
      <c r="D48" s="22"/>
      <c r="E48" s="22"/>
      <c r="F48" s="22"/>
      <c r="G48" s="22"/>
    </row>
    <row r="49" spans="1:7" ht="21.75" customHeight="1" x14ac:dyDescent="0.25">
      <c r="A49" s="23"/>
      <c r="B49" s="25" t="s">
        <v>110</v>
      </c>
      <c r="C49" s="21"/>
      <c r="D49" s="21"/>
      <c r="E49" s="21"/>
      <c r="F49" s="20"/>
      <c r="G49" s="23"/>
    </row>
    <row r="50" spans="1:7" x14ac:dyDescent="0.25">
      <c r="A50" s="23"/>
      <c r="B50" s="152" t="s">
        <v>183</v>
      </c>
      <c r="C50" s="1"/>
      <c r="D50" s="1"/>
      <c r="E50" s="1"/>
      <c r="F50" s="1"/>
      <c r="G50" s="24"/>
    </row>
    <row r="51" spans="1:7" x14ac:dyDescent="0.25">
      <c r="A51" s="23"/>
      <c r="B51" s="221" t="s">
        <v>111</v>
      </c>
      <c r="C51" s="221"/>
      <c r="D51" s="221"/>
      <c r="E51" s="221"/>
      <c r="F51" s="221"/>
      <c r="G51" s="222"/>
    </row>
    <row r="52" spans="1:7" x14ac:dyDescent="0.25">
      <c r="A52" s="23"/>
      <c r="B52" s="20"/>
      <c r="C52" s="20"/>
      <c r="D52" s="20"/>
      <c r="E52" s="218" t="s">
        <v>180</v>
      </c>
      <c r="F52" s="218"/>
      <c r="G52" s="219"/>
    </row>
    <row r="53" spans="1:7" x14ac:dyDescent="0.25">
      <c r="A53" s="23"/>
      <c r="B53" s="18" t="s">
        <v>103</v>
      </c>
      <c r="C53" s="19"/>
      <c r="D53" s="19"/>
      <c r="E53" s="212" t="s">
        <v>105</v>
      </c>
      <c r="F53" s="212"/>
      <c r="G53" s="220"/>
    </row>
    <row r="54" spans="1:7" x14ac:dyDescent="0.25">
      <c r="A54" s="23"/>
      <c r="B54" s="26" t="s">
        <v>202</v>
      </c>
      <c r="C54" s="20"/>
      <c r="D54" s="20"/>
      <c r="E54" s="20"/>
      <c r="F54" s="20"/>
      <c r="G54" s="23"/>
    </row>
    <row r="55" spans="1:7" x14ac:dyDescent="0.25">
      <c r="A55" s="23"/>
      <c r="B55" s="27"/>
      <c r="C55" s="22"/>
      <c r="D55" s="22"/>
      <c r="E55" s="22"/>
      <c r="F55" s="22"/>
      <c r="G55" s="28"/>
    </row>
  </sheetData>
  <mergeCells count="37">
    <mergeCell ref="I17:J17"/>
    <mergeCell ref="C44:E44"/>
    <mergeCell ref="G44:H44"/>
    <mergeCell ref="E52:G52"/>
    <mergeCell ref="E53:G53"/>
    <mergeCell ref="B51:G51"/>
    <mergeCell ref="D20:D21"/>
    <mergeCell ref="A1:H1"/>
    <mergeCell ref="C42:E42"/>
    <mergeCell ref="G42:H42"/>
    <mergeCell ref="A42:B42"/>
    <mergeCell ref="C45:E45"/>
    <mergeCell ref="G45:H45"/>
    <mergeCell ref="A34:A36"/>
    <mergeCell ref="C34:C36"/>
    <mergeCell ref="A30:A31"/>
    <mergeCell ref="C30:C31"/>
    <mergeCell ref="D30:D31"/>
    <mergeCell ref="A24:A25"/>
    <mergeCell ref="C24:C25"/>
    <mergeCell ref="D24:D25"/>
    <mergeCell ref="A20:A21"/>
    <mergeCell ref="C20:C21"/>
    <mergeCell ref="C7:C8"/>
    <mergeCell ref="D7:D8"/>
    <mergeCell ref="G41:H41"/>
    <mergeCell ref="A3:A4"/>
    <mergeCell ref="B3:B4"/>
    <mergeCell ref="C3:C4"/>
    <mergeCell ref="D3:D4"/>
    <mergeCell ref="E3:H3"/>
    <mergeCell ref="A18:A19"/>
    <mergeCell ref="C18:C19"/>
    <mergeCell ref="D18:D19"/>
    <mergeCell ref="A7:A8"/>
    <mergeCell ref="A11:A12"/>
    <mergeCell ref="A27:A28"/>
  </mergeCells>
  <hyperlinks>
    <hyperlink ref="B21" r:id="rId1" display="consultantplus://offline/ref=C6A42088031E72C69E2AE62058EC9B4C9212FA761156C8EC185B9B3465A8ECBD9070D9C575F4E701550418102AB727G"/>
    <hyperlink ref="B23" r:id="rId2" display="consultantplus://offline/ref=C6A42088031E72C69E2AE62058EC9B4C9213FE70155CC8EC185B9B3465A8ECBD827081CB77F0FF0A084B5E45267D66C0934233320F4EBD22G"/>
    <hyperlink ref="B25" r:id="rId3" display="consultantplus://offline/ref=C6A42088031E72C69E2AE62058EC9B4C9212FA761156C8EC185B9B3465A8ECBD9070D9C575F4E701550418102AB727G"/>
    <hyperlink ref="B31" r:id="rId4" display="consultantplus://offline/ref=C6A42088031E72C69E2AE62058EC9B4C9212FA761156C8EC185B9B3465A8ECBD9070D9C575F4E701550418102AB727G"/>
    <hyperlink ref="B32" r:id="rId5" display="consultantplus://offline/ref=C6A42088031E72C69E2AE62058EC9B4C9212FA74145DC8EC185B9B3465A8ECBD9070D9C575F4E701550418102AB727G"/>
    <hyperlink ref="B37" r:id="rId6" display="consultantplus://offline/ref=C6A42088031E72C69E2AE62058EC9B4C9212FA74145DC8EC185B9B3465A8ECBD9070D9C575F4E701550418102AB727G"/>
  </hyperlinks>
  <pageMargins left="0.59055118110236227" right="0.19685039370078741" top="0.35433070866141736" bottom="0.15748031496062992" header="0.31496062992125984" footer="0.31496062992125984"/>
  <pageSetup paperSize="9" scale="59" orientation="portrait" horizontalDpi="300" verticalDpi="3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ТЛ</vt:lpstr>
      <vt:lpstr>Лист2</vt:lpstr>
      <vt:lpstr>Лист3</vt:lpstr>
      <vt:lpstr>Лист2!Область_печати</vt:lpstr>
      <vt:lpstr>Лист3!Область_печати</vt:lpstr>
      <vt:lpstr>ТЛ!Область_печати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2023-12-29T06:23:17Z</dcterms:modified>
</cp:coreProperties>
</file>